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0"/>
  </bookViews>
  <sheets>
    <sheet name="AFFPIP" sheetId="1" r:id="rId1"/>
  </sheets>
  <externalReferences>
    <externalReference r:id="rId4"/>
  </externalReferences>
  <definedNames>
    <definedName name="_xlfn.IFERROR" hidden="1">#NAME?</definedName>
    <definedName name="_xlnm.Print_Area" localSheetId="0">'AFFPIP'!$A$1:$Q$91</definedName>
    <definedName name="FORM">'AFFPIP'!#REF!</definedName>
    <definedName name="_xlnm.Print_Titles" localSheetId="0">'AFFPIP'!$1:$11</definedName>
  </definedNames>
  <calcPr fullCalcOnLoad="1"/>
</workbook>
</file>

<file path=xl/sharedStrings.xml><?xml version="1.0" encoding="utf-8"?>
<sst xmlns="http://schemas.openxmlformats.org/spreadsheetml/2006/main" count="139" uniqueCount="99">
  <si>
    <t>Acumulado</t>
  </si>
  <si>
    <t>%</t>
  </si>
  <si>
    <t>(1)</t>
  </si>
  <si>
    <t>(2)</t>
  </si>
  <si>
    <t>(3)</t>
  </si>
  <si>
    <t>(4)</t>
  </si>
  <si>
    <t>(5)</t>
  </si>
  <si>
    <t>(6)=(3+5)</t>
  </si>
  <si>
    <t>(7)=(6/2)</t>
  </si>
  <si>
    <t>(8)</t>
  </si>
  <si>
    <t>(9)</t>
  </si>
  <si>
    <t>(10)</t>
  </si>
  <si>
    <t>(11)=(8+10)</t>
  </si>
  <si>
    <t>AVANCE FINANCIERO Y FÍSICO DE PROYECTOS DE INFRAESTRUCTURA PRODUCTIVA DE LARGO PLAZO EN CONSTRUCCIÓN</t>
  </si>
  <si>
    <t>COMISIÓN FEDERAL DE ELECTRICIDAD</t>
  </si>
  <si>
    <t>% Avance Físico</t>
  </si>
  <si>
    <t>TOTAL</t>
  </si>
  <si>
    <t>Aprobados en Ejercicios Fiscales Anteriores</t>
  </si>
  <si>
    <t>Inversión Directa</t>
  </si>
  <si>
    <t>Aprobados en 2009</t>
  </si>
  <si>
    <t>Aprobados en 2010</t>
  </si>
  <si>
    <t>Aprobados en 2011</t>
  </si>
  <si>
    <t>Aprobados en 2012</t>
  </si>
  <si>
    <t>Aprobados en 2013</t>
  </si>
  <si>
    <t>Aprobados en 2014</t>
  </si>
  <si>
    <t>Aprobados en 2015</t>
  </si>
  <si>
    <t>Inversión Condicionada</t>
  </si>
  <si>
    <t>NO.</t>
  </si>
  <si>
    <t>NOMBRE DEL PROYECTO</t>
  </si>
  <si>
    <t>ESTADO DEL PROYECTO</t>
  </si>
  <si>
    <t>AVANCE FINANCIERO DE LA INVERSIÓN FINANCIADA</t>
  </si>
  <si>
    <t>ACUMULADA</t>
  </si>
  <si>
    <t>ESTIMADO</t>
  </si>
  <si>
    <t>REALIZADO</t>
  </si>
  <si>
    <t>ACUMULADO</t>
  </si>
  <si>
    <t>Aprobados en 2016</t>
  </si>
  <si>
    <t>Aprobados en 2006</t>
  </si>
  <si>
    <t>Fuente: Comisión Federal de Electricidad.</t>
  </si>
  <si>
    <t>2020</t>
  </si>
  <si>
    <t>Aprobados en 2007</t>
  </si>
  <si>
    <t>SE 1212 SUR - PENINSULAR</t>
  </si>
  <si>
    <t>SLT 1405 Subest y Líneas de Transmisión de las Áreas Sureste</t>
  </si>
  <si>
    <t xml:space="preserve">CG Los Humeros III </t>
  </si>
  <si>
    <t>Varias (Cierre y otras)</t>
  </si>
  <si>
    <t>Construcción</t>
  </si>
  <si>
    <t>Por Licitar sin cambio de alcance</t>
  </si>
  <si>
    <t>Por Licitar con cambio de alcance</t>
  </si>
  <si>
    <t>Terminado Totalmente</t>
  </si>
  <si>
    <t>CUENTA PÚBLICA 2021</t>
  </si>
  <si>
    <t>2021</t>
  </si>
  <si>
    <t>Aprobados en 2008</t>
  </si>
  <si>
    <t>Aprobados en 2021</t>
  </si>
  <si>
    <t>1_/ Se consideran los proyectos que tienen previstos recursos en el PEF 2021, así como aquéllos proyectos que no tienen Monto Estimado en el PEF 2021, pero continúan en etapa de Varias Cierre y Otras por lo que se incluye su seguimiento.</t>
  </si>
  <si>
    <t>SE 1116 Transformación del Noreste</t>
  </si>
  <si>
    <t>CCC Cogeneración Salamanca Fase I</t>
  </si>
  <si>
    <t>CC Centro</t>
  </si>
  <si>
    <t>SLT 1603 Subestación Lago</t>
  </si>
  <si>
    <t>CCI Guerrero Negro IV</t>
  </si>
  <si>
    <t>RM CT José López Portillo</t>
  </si>
  <si>
    <t>LT Red de Transmisión Asociada al CC Noreste</t>
  </si>
  <si>
    <t>CH Chicoasén II</t>
  </si>
  <si>
    <t>LT Red de transmisión asociada a la CH Chicoasén II</t>
  </si>
  <si>
    <t>CC Empalme I</t>
  </si>
  <si>
    <t xml:space="preserve">LT Red de Transmisión Asociada al CC Empalme I </t>
  </si>
  <si>
    <t>CC Valle de México II</t>
  </si>
  <si>
    <t>LT 1805 Línea de Transmisión Huasteca - Monterrey</t>
  </si>
  <si>
    <t>SLT 1821 Divisiones de Distribución</t>
  </si>
  <si>
    <t>RM CCC TULA PAQUETES 1 Y 2</t>
  </si>
  <si>
    <t>CC Empalme II</t>
  </si>
  <si>
    <t>SLT 1920 Subestaciones y Líneas de Distribución</t>
  </si>
  <si>
    <t>CC San Luis Potosí</t>
  </si>
  <si>
    <t>CC Lerdo (Norte IV)</t>
  </si>
  <si>
    <t>CG Los Azufres III Fase II</t>
  </si>
  <si>
    <t>CG Cerritos Colorados Fase I</t>
  </si>
  <si>
    <t>CH Las Cruces</t>
  </si>
  <si>
    <t>LT Red de transmisión asociada a la CH Las Cruces</t>
  </si>
  <si>
    <t>CE Sureste II y III</t>
  </si>
  <si>
    <t>LT Red de Transmisión Asociada a la CI Santa Rosalía II</t>
  </si>
  <si>
    <t>SLT 2002 Subestaciones y Líneas de las Áreas Norte - Occidental</t>
  </si>
  <si>
    <t>SLT SLT 2020 Subestaciones, Líneas y Redes de Distribución</t>
  </si>
  <si>
    <t>CC San Luis Río Colorado I</t>
  </si>
  <si>
    <t>CC Guadalajara I</t>
  </si>
  <si>
    <t>SE 2101 Compensación Capacitiva Baja - Occidental</t>
  </si>
  <si>
    <t>SLT SLT 2120 Subestaciones y Líneas de Distribución</t>
  </si>
  <si>
    <t>SLT   Transf y Transm Qro IslaCarmen NvoCasasGrands y Huasteca</t>
  </si>
  <si>
    <t>Autorizado</t>
  </si>
  <si>
    <t>LT LT en Corriente Directa Ixtepec Potencia-Yautepec Potencia</t>
  </si>
  <si>
    <t>CE Sureste IV y V</t>
  </si>
  <si>
    <r>
      <t xml:space="preserve">CC Agua Prieta II (con campo solar) </t>
    </r>
    <r>
      <rPr>
        <vertAlign val="superscript"/>
        <sz val="7"/>
        <rFont val="Montserrat"/>
        <family val="0"/>
      </rPr>
      <t>1_/</t>
    </r>
  </si>
  <si>
    <r>
      <t xml:space="preserve">SE 1202 Suministro de Energía a la Zona Manzanillo </t>
    </r>
    <r>
      <rPr>
        <vertAlign val="superscript"/>
        <sz val="7"/>
        <rFont val="Montserrat"/>
        <family val="0"/>
      </rPr>
      <t>1_/</t>
    </r>
  </si>
  <si>
    <r>
      <t xml:space="preserve">SE 1320 DISTRIBUCION NOROESTE </t>
    </r>
    <r>
      <rPr>
        <vertAlign val="superscript"/>
        <sz val="7"/>
        <rFont val="Montserrat"/>
        <family val="0"/>
      </rPr>
      <t>1_/</t>
    </r>
  </si>
  <si>
    <r>
      <t xml:space="preserve">SE 1621 Distribución Norte-Sur </t>
    </r>
    <r>
      <rPr>
        <vertAlign val="superscript"/>
        <sz val="7"/>
        <rFont val="Montserrat"/>
        <family val="0"/>
      </rPr>
      <t>1_/</t>
    </r>
  </si>
  <si>
    <r>
      <t xml:space="preserve">SLT SLT 2121 Reducción de Pérdidas de Energía en Distribución </t>
    </r>
    <r>
      <rPr>
        <vertAlign val="superscript"/>
        <sz val="7"/>
        <rFont val="Montserrat"/>
        <family val="0"/>
      </rPr>
      <t>1_/</t>
    </r>
  </si>
  <si>
    <r>
      <t xml:space="preserve">COSTO TOTAL AUTORIZADO </t>
    </r>
    <r>
      <rPr>
        <b/>
        <vertAlign val="superscript"/>
        <sz val="8"/>
        <color indexed="9"/>
        <rFont val="Montserrat"/>
        <family val="0"/>
      </rPr>
      <t>2_/</t>
    </r>
  </si>
  <si>
    <r>
      <t xml:space="preserve">2020 </t>
    </r>
    <r>
      <rPr>
        <b/>
        <vertAlign val="superscript"/>
        <sz val="8"/>
        <color indexed="9"/>
        <rFont val="Montserrat"/>
        <family val="0"/>
      </rPr>
      <t>2_/</t>
    </r>
  </si>
  <si>
    <r>
      <t xml:space="preserve">ESTIMADA </t>
    </r>
    <r>
      <rPr>
        <b/>
        <vertAlign val="superscript"/>
        <sz val="8"/>
        <color indexed="9"/>
        <rFont val="Montserrat"/>
        <family val="0"/>
      </rPr>
      <t>2_/</t>
    </r>
  </si>
  <si>
    <r>
      <t xml:space="preserve">REALIZADA </t>
    </r>
    <r>
      <rPr>
        <b/>
        <vertAlign val="superscript"/>
        <sz val="8"/>
        <color indexed="9"/>
        <rFont val="Montserrat"/>
        <family val="0"/>
      </rPr>
      <t>3_/</t>
    </r>
  </si>
  <si>
    <t>*El tipo de cambio utilizado para convertir a pesos fue de $20.5835 por dólar que corresponde al indicado en el documento denominado "Tipos de cambio de divisas extranjeras para el cierre contable al 31 de diciembre de 2021" proporcionado por la Dirección General Adjunta de Normatividad Contable, para utilizarse como tipo de cambio para solventar obligaciones denominadas en moneda extranjera pagaderas en la República Mexicana. En el informe del 4to trimestre se utilizaron tipos de cambio diferentes para convertir a pesos en virtud de que eran cifras preliminares.</t>
  </si>
  <si>
    <t>(Millones de Pesos de 2021)*</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</si>
</sst>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_);\(#,##0.0\)"/>
    <numFmt numFmtId="173" formatCode="General_)"/>
    <numFmt numFmtId="174" formatCode="#,##0.0_;"/>
    <numFmt numFmtId="175" formatCode="#,##0.0"/>
    <numFmt numFmtId="176" formatCode="0;\-0;;@"/>
    <numFmt numFmtId="177" formatCode="\ "/>
    <numFmt numFmtId="178" formatCode="\ 0"/>
    <numFmt numFmtId="179" formatCode="\ 0.0"/>
    <numFmt numFmtId="180" formatCode="#,##0.0_);[Red]\(#,##0.0\)"/>
    <numFmt numFmtId="181" formatCode="#,##0.00_;"/>
    <numFmt numFmtId="182" formatCode="#,##0.000_;"/>
    <numFmt numFmtId="183" formatCode="#,##0.0000_;"/>
    <numFmt numFmtId="184" formatCode="#,##0.00000_;"/>
    <numFmt numFmtId="185" formatCode="#,##0.000000_;"/>
    <numFmt numFmtId="186" formatCode="#,##0.0000000_;"/>
  </numFmts>
  <fonts count="55">
    <font>
      <sz val="18"/>
      <name val="Arial"/>
      <family val="0"/>
    </font>
    <font>
      <sz val="11"/>
      <color indexed="8"/>
      <name val="Calibri"/>
      <family val="2"/>
    </font>
    <font>
      <sz val="10"/>
      <name val="Arial"/>
      <family val="2"/>
    </font>
    <font>
      <sz val="7"/>
      <name val="Montserrat"/>
      <family val="0"/>
    </font>
    <font>
      <sz val="18"/>
      <name val="Montserrat"/>
      <family val="0"/>
    </font>
    <font>
      <sz val="20"/>
      <name val="Montserrat"/>
      <family val="0"/>
    </font>
    <font>
      <sz val="8"/>
      <name val="Montserrat"/>
      <family val="0"/>
    </font>
    <font>
      <sz val="9"/>
      <name val="Montserrat"/>
      <family val="0"/>
    </font>
    <font>
      <sz val="7"/>
      <color indexed="8"/>
      <name val="Montserrat"/>
      <family val="0"/>
    </font>
    <font>
      <b/>
      <sz val="7"/>
      <name val="Montserrat"/>
      <family val="0"/>
    </font>
    <font>
      <b/>
      <sz val="7"/>
      <color indexed="8"/>
      <name val="Montserrat"/>
      <family val="0"/>
    </font>
    <font>
      <b/>
      <sz val="20"/>
      <name val="Montserrat"/>
      <family val="0"/>
    </font>
    <font>
      <b/>
      <sz val="18"/>
      <name val="Montserrat"/>
      <family val="0"/>
    </font>
    <font>
      <sz val="10"/>
      <name val="Montserrat"/>
      <family val="0"/>
    </font>
    <font>
      <vertAlign val="superscript"/>
      <sz val="7"/>
      <name val="Montserrat"/>
      <family val="0"/>
    </font>
    <font>
      <sz val="8"/>
      <name val="Arial"/>
      <family val="2"/>
    </font>
    <font>
      <b/>
      <vertAlign val="superscript"/>
      <sz val="8"/>
      <color indexed="9"/>
      <name val="Montserrat"/>
      <family val="0"/>
    </font>
    <font>
      <sz val="18"/>
      <color indexed="8"/>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Montserrat"/>
      <family val="0"/>
    </font>
    <font>
      <sz val="7"/>
      <color indexed="9"/>
      <name val="Montserrat"/>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Montserrat"/>
      <family val="0"/>
    </font>
    <font>
      <sz val="7"/>
      <color theme="0"/>
      <name val="Montserrat"/>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4C19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border>
    <border>
      <left style="thin"/>
      <right style="thin"/>
      <top/>
      <bottom style="thin"/>
    </border>
    <border>
      <left style="thin"/>
      <right style="thin"/>
      <top style="thin"/>
      <bottom style="thin"/>
    </border>
    <border>
      <left/>
      <right style="thin"/>
      <top style="thin"/>
      <bottom style="thin"/>
    </border>
    <border>
      <left style="thin">
        <color indexed="8"/>
      </left>
      <right/>
      <top/>
      <bottom/>
    </border>
    <border>
      <left style="thin"/>
      <right style="thin">
        <color indexed="8"/>
      </right>
      <top/>
      <bottom/>
    </border>
    <border>
      <left style="thin">
        <color indexed="8"/>
      </left>
      <right style="thin">
        <color indexed="8"/>
      </right>
      <top/>
      <bottom/>
    </border>
    <border>
      <left style="thin">
        <color indexed="8"/>
      </left>
      <right style="thin"/>
      <top/>
      <bottom/>
    </border>
    <border>
      <left/>
      <right style="thin"/>
      <top/>
      <bottom/>
    </border>
    <border>
      <left style="thin"/>
      <right/>
      <top/>
      <bottom/>
    </border>
    <border>
      <left style="thin"/>
      <right/>
      <top/>
      <bottom style="thin"/>
    </border>
    <border>
      <left style="thin">
        <color indexed="8"/>
      </left>
      <right/>
      <top/>
      <bottom style="thin"/>
    </border>
    <border>
      <left/>
      <right/>
      <top/>
      <bottom style="thin"/>
    </border>
    <border>
      <left style="thin">
        <color indexed="8"/>
      </left>
      <right style="thin">
        <color indexed="8"/>
      </right>
      <top/>
      <bottom style="thin"/>
    </border>
    <border>
      <left style="thin">
        <color indexed="8"/>
      </left>
      <right style="thin">
        <color indexed="8"/>
      </right>
      <top/>
      <bottom style="thin">
        <color indexed="8"/>
      </bottom>
    </border>
    <border>
      <left style="thin">
        <color indexed="8"/>
      </left>
      <right style="thin"/>
      <top/>
      <bottom style="thin">
        <color indexed="8"/>
      </bottom>
    </border>
    <border>
      <left style="thin"/>
      <right style="thin"/>
      <top style="thin"/>
      <bottom/>
    </border>
    <border>
      <left style="thin"/>
      <right/>
      <top style="thin"/>
      <bottom style="thin"/>
    </border>
    <border>
      <left/>
      <right/>
      <top style="thin"/>
      <bottom style="thin"/>
    </border>
    <border>
      <left/>
      <right style="thin">
        <color indexed="8"/>
      </right>
      <top style="thin"/>
      <bottom style="thin"/>
    </border>
    <border>
      <left style="thin"/>
      <right/>
      <top style="thin"/>
      <bottom/>
    </border>
    <border>
      <left/>
      <right/>
      <top style="thin"/>
      <bottom/>
    </border>
    <border>
      <left/>
      <right style="thin"/>
      <top style="thin"/>
      <bottom/>
    </border>
    <border>
      <left/>
      <right style="thin"/>
      <top/>
      <bottom style="thin"/>
    </border>
  </borders>
  <cellStyleXfs count="63">
    <xf numFmtId="17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3"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108">
    <xf numFmtId="0" fontId="0" fillId="0" borderId="0" xfId="0" applyNumberFormat="1" applyAlignment="1">
      <alignment/>
    </xf>
    <xf numFmtId="37" fontId="3" fillId="0" borderId="0" xfId="15" applyNumberFormat="1" applyFont="1" applyFill="1" applyAlignment="1">
      <alignment vertical="center"/>
      <protection/>
    </xf>
    <xf numFmtId="172" fontId="53" fillId="33" borderId="10" xfId="0" applyNumberFormat="1" applyFont="1" applyFill="1" applyBorder="1" applyAlignment="1" quotePrefix="1">
      <alignment horizontal="center" vertical="center"/>
    </xf>
    <xf numFmtId="49" fontId="53" fillId="33" borderId="11" xfId="0" applyNumberFormat="1" applyFont="1" applyFill="1" applyBorder="1" applyAlignment="1">
      <alignment horizontal="center" vertical="center"/>
    </xf>
    <xf numFmtId="49" fontId="53" fillId="33" borderId="12" xfId="0" applyNumberFormat="1" applyFont="1" applyFill="1" applyBorder="1" applyAlignment="1">
      <alignment horizontal="center" vertical="center"/>
    </xf>
    <xf numFmtId="49" fontId="53" fillId="33" borderId="13" xfId="0" applyNumberFormat="1" applyFont="1" applyFill="1" applyBorder="1" applyAlignment="1">
      <alignment horizontal="center" vertical="center"/>
    </xf>
    <xf numFmtId="172" fontId="53" fillId="33" borderId="10" xfId="0" applyNumberFormat="1" applyFont="1" applyFill="1" applyBorder="1" applyAlignment="1">
      <alignment horizontal="center" vertical="center"/>
    </xf>
    <xf numFmtId="172" fontId="53" fillId="33" borderId="12" xfId="0" applyNumberFormat="1" applyFont="1" applyFill="1" applyBorder="1" applyAlignment="1">
      <alignment horizontal="center" vertical="center"/>
    </xf>
    <xf numFmtId="37" fontId="4" fillId="0" borderId="0" xfId="15" applyNumberFormat="1" applyFont="1" applyFill="1" applyAlignment="1">
      <alignment vertical="center"/>
      <protection/>
    </xf>
    <xf numFmtId="37" fontId="5" fillId="0" borderId="0" xfId="15" applyNumberFormat="1" applyFont="1" applyFill="1" applyAlignment="1">
      <alignment horizontal="centerContinuous" vertical="center"/>
      <protection/>
    </xf>
    <xf numFmtId="0" fontId="4" fillId="0" borderId="0" xfId="0" applyNumberFormat="1" applyFont="1" applyAlignment="1">
      <alignment/>
    </xf>
    <xf numFmtId="37" fontId="6" fillId="0" borderId="0" xfId="15" applyNumberFormat="1" applyFont="1" applyFill="1" applyAlignment="1">
      <alignment vertical="center"/>
      <protection/>
    </xf>
    <xf numFmtId="37" fontId="7" fillId="0" borderId="0" xfId="0" applyNumberFormat="1" applyFont="1" applyFill="1" applyAlignment="1">
      <alignment horizontal="centerContinuous" vertical="center"/>
    </xf>
    <xf numFmtId="173" fontId="7" fillId="0" borderId="0" xfId="0" applyFont="1" applyAlignment="1">
      <alignment horizontal="centerContinuous"/>
    </xf>
    <xf numFmtId="37" fontId="6" fillId="0" borderId="0" xfId="0" applyNumberFormat="1" applyFont="1" applyFill="1" applyAlignment="1">
      <alignment horizontal="centerContinuous" vertical="center"/>
    </xf>
    <xf numFmtId="0" fontId="6" fillId="0" borderId="0" xfId="0" applyNumberFormat="1" applyFont="1" applyAlignment="1">
      <alignment/>
    </xf>
    <xf numFmtId="173" fontId="7" fillId="0" borderId="0" xfId="0" applyFont="1" applyFill="1" applyAlignment="1">
      <alignment horizontal="centerContinuous" vertical="center"/>
    </xf>
    <xf numFmtId="37" fontId="5" fillId="0" borderId="0" xfId="15" applyNumberFormat="1" applyFont="1" applyFill="1" applyAlignment="1">
      <alignment vertical="center"/>
      <protection/>
    </xf>
    <xf numFmtId="37" fontId="5" fillId="0" borderId="0" xfId="0" applyNumberFormat="1" applyFont="1" applyFill="1" applyAlignment="1">
      <alignment horizontal="centerContinuous" vertical="center"/>
    </xf>
    <xf numFmtId="37" fontId="3" fillId="0" borderId="14" xfId="15" applyNumberFormat="1" applyFont="1" applyFill="1" applyBorder="1" applyAlignment="1">
      <alignment vertical="center"/>
      <protection/>
    </xf>
    <xf numFmtId="0" fontId="3" fillId="0" borderId="0" xfId="0" applyNumberFormat="1" applyFont="1" applyAlignment="1">
      <alignment/>
    </xf>
    <xf numFmtId="37" fontId="3" fillId="0" borderId="0" xfId="15" applyNumberFormat="1" applyFont="1" applyFill="1" applyBorder="1" applyAlignment="1">
      <alignment vertical="center"/>
      <protection/>
    </xf>
    <xf numFmtId="0" fontId="3" fillId="0" borderId="15" xfId="0" applyNumberFormat="1" applyFont="1" applyFill="1" applyBorder="1" applyAlignment="1" quotePrefix="1">
      <alignment horizontal="center" vertical="top"/>
    </xf>
    <xf numFmtId="49" fontId="3" fillId="0" borderId="14" xfId="0" applyNumberFormat="1" applyFont="1" applyFill="1" applyBorder="1" applyAlignment="1">
      <alignment vertical="top"/>
    </xf>
    <xf numFmtId="0" fontId="3" fillId="0" borderId="0" xfId="0" applyNumberFormat="1" applyFont="1" applyFill="1" applyBorder="1" applyAlignment="1">
      <alignment horizontal="center" vertical="top"/>
    </xf>
    <xf numFmtId="49" fontId="3" fillId="0" borderId="0" xfId="0" applyNumberFormat="1" applyFont="1" applyFill="1" applyBorder="1" applyAlignment="1">
      <alignment vertical="top"/>
    </xf>
    <xf numFmtId="49" fontId="8" fillId="0" borderId="16" xfId="0" applyNumberFormat="1" applyFont="1" applyFill="1" applyBorder="1" applyAlignment="1">
      <alignment horizontal="center"/>
    </xf>
    <xf numFmtId="172" fontId="8" fillId="0" borderId="16" xfId="0" applyNumberFormat="1" applyFont="1" applyFill="1" applyBorder="1" applyAlignment="1">
      <alignment/>
    </xf>
    <xf numFmtId="172" fontId="8" fillId="0" borderId="17" xfId="0" applyNumberFormat="1" applyFont="1" applyFill="1" applyBorder="1" applyAlignment="1">
      <alignment/>
    </xf>
    <xf numFmtId="37" fontId="4" fillId="0" borderId="0" xfId="15" applyNumberFormat="1" applyFont="1" applyFill="1" applyBorder="1" applyAlignment="1">
      <alignment vertical="center"/>
      <protection/>
    </xf>
    <xf numFmtId="0" fontId="3" fillId="0" borderId="15" xfId="0" applyNumberFormat="1" applyFont="1" applyFill="1" applyBorder="1" applyAlignment="1">
      <alignment horizontal="center" vertical="center"/>
    </xf>
    <xf numFmtId="49" fontId="3" fillId="0" borderId="14" xfId="0" applyNumberFormat="1" applyFont="1" applyFill="1" applyBorder="1" applyAlignment="1">
      <alignment vertical="center"/>
    </xf>
    <xf numFmtId="0" fontId="9" fillId="0" borderId="0" xfId="0" applyNumberFormat="1" applyFont="1" applyFill="1" applyBorder="1" applyAlignment="1">
      <alignment vertical="center"/>
    </xf>
    <xf numFmtId="49" fontId="9" fillId="0" borderId="0" xfId="0" applyNumberFormat="1" applyFont="1" applyFill="1" applyBorder="1" applyAlignment="1">
      <alignment vertical="center"/>
    </xf>
    <xf numFmtId="49" fontId="10" fillId="0" borderId="16" xfId="0" applyNumberFormat="1" applyFont="1" applyFill="1" applyBorder="1" applyAlignment="1">
      <alignment horizontal="center" vertical="center"/>
    </xf>
    <xf numFmtId="174" fontId="10" fillId="0" borderId="16" xfId="0" applyNumberFormat="1" applyFont="1" applyFill="1" applyBorder="1" applyAlignment="1">
      <alignment vertical="center"/>
    </xf>
    <xf numFmtId="174" fontId="10" fillId="0" borderId="17" xfId="0" applyNumberFormat="1" applyFont="1" applyFill="1" applyBorder="1" applyAlignment="1">
      <alignment vertical="center"/>
    </xf>
    <xf numFmtId="0" fontId="3" fillId="0" borderId="0" xfId="0" applyNumberFormat="1" applyFont="1" applyFill="1" applyBorder="1" applyAlignment="1">
      <alignment vertical="center"/>
    </xf>
    <xf numFmtId="49" fontId="3" fillId="0" borderId="0" xfId="0" applyNumberFormat="1" applyFont="1" applyFill="1" applyBorder="1" applyAlignment="1">
      <alignment vertical="center"/>
    </xf>
    <xf numFmtId="49" fontId="8" fillId="0" borderId="16" xfId="0" applyNumberFormat="1" applyFont="1" applyFill="1" applyBorder="1" applyAlignment="1">
      <alignment horizontal="center" vertical="center"/>
    </xf>
    <xf numFmtId="174" fontId="8" fillId="0" borderId="16" xfId="0" applyNumberFormat="1" applyFont="1" applyFill="1" applyBorder="1" applyAlignment="1">
      <alignment vertical="center"/>
    </xf>
    <xf numFmtId="174" fontId="54" fillId="0" borderId="10" xfId="0" applyNumberFormat="1" applyFont="1" applyFill="1" applyBorder="1" applyAlignment="1">
      <alignment horizontal="center" vertical="center"/>
    </xf>
    <xf numFmtId="49" fontId="54" fillId="0" borderId="18" xfId="0" applyNumberFormat="1" applyFont="1" applyFill="1" applyBorder="1" applyAlignment="1">
      <alignment horizontal="center" vertical="center"/>
    </xf>
    <xf numFmtId="37" fontId="11" fillId="0" borderId="0" xfId="15" applyNumberFormat="1" applyFont="1" applyFill="1" applyAlignment="1">
      <alignment vertical="center"/>
      <protection/>
    </xf>
    <xf numFmtId="49" fontId="9" fillId="0" borderId="15" xfId="0" applyNumberFormat="1" applyFont="1" applyFill="1" applyBorder="1" applyAlignment="1">
      <alignment horizontal="center" vertical="center"/>
    </xf>
    <xf numFmtId="49" fontId="9" fillId="0" borderId="14" xfId="0" applyNumberFormat="1" applyFont="1" applyFill="1" applyBorder="1" applyAlignment="1">
      <alignment vertical="center"/>
    </xf>
    <xf numFmtId="37" fontId="12" fillId="0" borderId="0" xfId="15" applyNumberFormat="1" applyFont="1" applyFill="1" applyBorder="1" applyAlignment="1">
      <alignment vertical="center"/>
      <protection/>
    </xf>
    <xf numFmtId="0" fontId="12" fillId="0" borderId="0" xfId="0" applyNumberFormat="1" applyFont="1" applyAlignment="1">
      <alignment/>
    </xf>
    <xf numFmtId="0" fontId="9" fillId="0" borderId="15" xfId="0" applyNumberFormat="1" applyFont="1" applyFill="1" applyBorder="1" applyAlignment="1" quotePrefix="1">
      <alignment horizontal="center" vertical="center"/>
    </xf>
    <xf numFmtId="0" fontId="10" fillId="0" borderId="16" xfId="0" applyNumberFormat="1" applyFont="1" applyFill="1" applyBorder="1" applyAlignment="1">
      <alignment horizontal="center" vertical="center"/>
    </xf>
    <xf numFmtId="0" fontId="9" fillId="0" borderId="15" xfId="0" applyNumberFormat="1" applyFont="1" applyFill="1" applyBorder="1" applyAlignment="1">
      <alignment horizontal="center" vertical="center"/>
    </xf>
    <xf numFmtId="0" fontId="9" fillId="0" borderId="0" xfId="0" applyNumberFormat="1" applyFont="1" applyFill="1" applyBorder="1" applyAlignment="1">
      <alignment horizontal="justify" vertical="center" wrapText="1"/>
    </xf>
    <xf numFmtId="0" fontId="3" fillId="0" borderId="19" xfId="0" applyNumberFormat="1" applyFont="1" applyFill="1" applyBorder="1" applyAlignment="1">
      <alignment horizontal="center" vertical="center"/>
    </xf>
    <xf numFmtId="0" fontId="3" fillId="0" borderId="20" xfId="0" applyNumberFormat="1" applyFont="1" applyFill="1" applyBorder="1" applyAlignment="1">
      <alignment horizontal="center" vertical="center"/>
    </xf>
    <xf numFmtId="49" fontId="3" fillId="0" borderId="21" xfId="0" applyNumberFormat="1" applyFont="1" applyFill="1" applyBorder="1" applyAlignment="1">
      <alignment vertical="center"/>
    </xf>
    <xf numFmtId="0" fontId="3" fillId="0" borderId="22" xfId="0" applyNumberFormat="1" applyFont="1" applyFill="1" applyBorder="1" applyAlignment="1">
      <alignment vertical="center"/>
    </xf>
    <xf numFmtId="49" fontId="3" fillId="0" borderId="22" xfId="0" applyNumberFormat="1" applyFont="1" applyFill="1" applyBorder="1" applyAlignment="1">
      <alignment vertical="center"/>
    </xf>
    <xf numFmtId="49" fontId="8" fillId="0" borderId="23" xfId="0" applyNumberFormat="1" applyFont="1" applyFill="1" applyBorder="1" applyAlignment="1">
      <alignment horizontal="center" vertical="center"/>
    </xf>
    <xf numFmtId="174" fontId="8" fillId="0" borderId="23" xfId="0" applyNumberFormat="1" applyFont="1" applyFill="1" applyBorder="1" applyAlignment="1">
      <alignment vertical="center"/>
    </xf>
    <xf numFmtId="0" fontId="3" fillId="0" borderId="0" xfId="0" applyNumberFormat="1" applyFont="1" applyFill="1" applyBorder="1" applyAlignment="1">
      <alignment vertical="top"/>
    </xf>
    <xf numFmtId="174" fontId="8" fillId="0" borderId="24" xfId="0" applyNumberFormat="1" applyFont="1" applyFill="1" applyBorder="1" applyAlignment="1">
      <alignment vertical="center"/>
    </xf>
    <xf numFmtId="174" fontId="10" fillId="0" borderId="24" xfId="0" applyNumberFormat="1" applyFont="1" applyFill="1" applyBorder="1" applyAlignment="1">
      <alignment vertical="center"/>
    </xf>
    <xf numFmtId="174" fontId="10" fillId="0" borderId="25" xfId="0" applyNumberFormat="1" applyFont="1" applyFill="1" applyBorder="1" applyAlignment="1">
      <alignment vertical="center"/>
    </xf>
    <xf numFmtId="178" fontId="10" fillId="0" borderId="16" xfId="0" applyNumberFormat="1" applyFont="1" applyFill="1" applyBorder="1" applyAlignment="1">
      <alignment vertical="center"/>
    </xf>
    <xf numFmtId="0" fontId="13" fillId="0" borderId="0" xfId="0" applyNumberFormat="1" applyFont="1" applyAlignment="1">
      <alignment/>
    </xf>
    <xf numFmtId="2" fontId="10" fillId="0" borderId="16" xfId="0" applyNumberFormat="1" applyFont="1" applyFill="1" applyBorder="1" applyAlignment="1">
      <alignment horizontal="center" vertical="center"/>
    </xf>
    <xf numFmtId="179" fontId="10" fillId="0" borderId="16" xfId="0" applyNumberFormat="1" applyFont="1" applyFill="1" applyBorder="1" applyAlignment="1">
      <alignment vertical="center"/>
    </xf>
    <xf numFmtId="179" fontId="10" fillId="0" borderId="24" xfId="0" applyNumberFormat="1" applyFont="1" applyFill="1" applyBorder="1" applyAlignment="1">
      <alignment vertical="center"/>
    </xf>
    <xf numFmtId="0" fontId="3" fillId="0" borderId="10"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174" fontId="8" fillId="0" borderId="10" xfId="0" applyNumberFormat="1" applyFont="1" applyFill="1" applyBorder="1" applyAlignment="1">
      <alignment vertical="center"/>
    </xf>
    <xf numFmtId="174" fontId="10" fillId="0" borderId="10" xfId="0" applyNumberFormat="1" applyFont="1" applyFill="1" applyBorder="1" applyAlignment="1">
      <alignment vertical="center"/>
    </xf>
    <xf numFmtId="179" fontId="10" fillId="0" borderId="10" xfId="0" applyNumberFormat="1" applyFont="1" applyFill="1" applyBorder="1" applyAlignment="1">
      <alignment vertical="center"/>
    </xf>
    <xf numFmtId="49" fontId="10" fillId="0" borderId="10" xfId="0" applyNumberFormat="1" applyFont="1" applyFill="1" applyBorder="1" applyAlignment="1">
      <alignment horizontal="center" vertical="center"/>
    </xf>
    <xf numFmtId="49" fontId="3" fillId="0" borderId="19" xfId="0" applyNumberFormat="1" applyFont="1" applyFill="1" applyBorder="1" applyAlignment="1">
      <alignment vertical="center"/>
    </xf>
    <xf numFmtId="49" fontId="3" fillId="0" borderId="18" xfId="0" applyNumberFormat="1" applyFont="1" applyFill="1" applyBorder="1" applyAlignment="1">
      <alignment vertical="center"/>
    </xf>
    <xf numFmtId="49" fontId="9" fillId="0" borderId="18" xfId="0" applyNumberFormat="1" applyFont="1" applyFill="1" applyBorder="1" applyAlignment="1">
      <alignment vertical="center"/>
    </xf>
    <xf numFmtId="0" fontId="4" fillId="0" borderId="0" xfId="0" applyNumberFormat="1" applyFont="1" applyFill="1" applyAlignment="1">
      <alignment/>
    </xf>
    <xf numFmtId="172" fontId="17" fillId="0" borderId="0" xfId="0" applyNumberFormat="1" applyFont="1" applyFill="1" applyBorder="1" applyAlignment="1">
      <alignment/>
    </xf>
    <xf numFmtId="37" fontId="5" fillId="0" borderId="0" xfId="0" applyNumberFormat="1" applyFont="1" applyFill="1" applyBorder="1" applyAlignment="1">
      <alignment horizontal="centerContinuous" vertical="center"/>
    </xf>
    <xf numFmtId="173" fontId="53" fillId="33" borderId="26" xfId="0" applyFont="1" applyFill="1" applyBorder="1" applyAlignment="1">
      <alignment horizontal="center" vertical="center" wrapText="1"/>
    </xf>
    <xf numFmtId="173" fontId="53" fillId="33" borderId="10" xfId="0" applyFont="1" applyFill="1" applyBorder="1" applyAlignment="1">
      <alignment horizontal="center" vertical="center" wrapText="1"/>
    </xf>
    <xf numFmtId="173" fontId="53" fillId="33" borderId="11" xfId="0" applyFont="1" applyFill="1" applyBorder="1" applyAlignment="1">
      <alignment horizontal="center" vertical="center" wrapText="1"/>
    </xf>
    <xf numFmtId="0" fontId="15" fillId="0" borderId="0" xfId="53" applyFont="1" applyAlignment="1">
      <alignment horizontal="left"/>
      <protection/>
    </xf>
    <xf numFmtId="0" fontId="3" fillId="0" borderId="0" xfId="0" applyNumberFormat="1" applyFont="1" applyFill="1" applyBorder="1" applyAlignment="1">
      <alignment horizontal="left" vertical="center" wrapText="1"/>
    </xf>
    <xf numFmtId="173" fontId="53" fillId="33" borderId="26" xfId="0" applyFont="1" applyFill="1" applyBorder="1" applyAlignment="1">
      <alignment horizontal="center" vertical="center"/>
    </xf>
    <xf numFmtId="173" fontId="53" fillId="33" borderId="10" xfId="0" applyFont="1" applyFill="1" applyBorder="1" applyAlignment="1">
      <alignment horizontal="center" vertical="center"/>
    </xf>
    <xf numFmtId="173" fontId="53" fillId="33" borderId="11" xfId="0" applyFont="1" applyFill="1" applyBorder="1" applyAlignment="1">
      <alignment horizontal="center" vertical="center"/>
    </xf>
    <xf numFmtId="173" fontId="53" fillId="33" borderId="27" xfId="0" applyFont="1" applyFill="1" applyBorder="1" applyAlignment="1">
      <alignment horizontal="center" vertical="center"/>
    </xf>
    <xf numFmtId="173" fontId="53" fillId="33" borderId="28" xfId="0" applyFont="1" applyFill="1" applyBorder="1" applyAlignment="1">
      <alignment horizontal="center" vertical="center"/>
    </xf>
    <xf numFmtId="173" fontId="53" fillId="33" borderId="13" xfId="0" applyFont="1" applyFill="1" applyBorder="1" applyAlignment="1">
      <alignment horizontal="center" vertical="center"/>
    </xf>
    <xf numFmtId="49" fontId="53" fillId="33" borderId="27" xfId="48" applyNumberFormat="1" applyFont="1" applyFill="1" applyBorder="1" applyAlignment="1">
      <alignment horizontal="center" vertical="center"/>
    </xf>
    <xf numFmtId="49" fontId="53" fillId="33" borderId="28" xfId="48" applyNumberFormat="1" applyFont="1" applyFill="1" applyBorder="1" applyAlignment="1">
      <alignment horizontal="center" vertical="center"/>
    </xf>
    <xf numFmtId="49" fontId="53" fillId="33" borderId="13" xfId="48" applyNumberFormat="1" applyFont="1" applyFill="1" applyBorder="1" applyAlignment="1">
      <alignment horizontal="center" vertical="center"/>
    </xf>
    <xf numFmtId="173" fontId="53" fillId="33" borderId="29" xfId="0" applyFont="1" applyFill="1" applyBorder="1" applyAlignment="1">
      <alignment horizontal="center" vertical="center"/>
    </xf>
    <xf numFmtId="49" fontId="53" fillId="33" borderId="29" xfId="48" applyNumberFormat="1" applyFont="1" applyFill="1" applyBorder="1" applyAlignment="1">
      <alignment horizontal="center" vertical="center"/>
    </xf>
    <xf numFmtId="173" fontId="53" fillId="33" borderId="30" xfId="0" applyFont="1" applyFill="1" applyBorder="1" applyAlignment="1">
      <alignment horizontal="center" vertical="center"/>
    </xf>
    <xf numFmtId="173" fontId="53" fillId="33" borderId="31" xfId="0" applyFont="1" applyFill="1" applyBorder="1" applyAlignment="1">
      <alignment horizontal="center" vertical="center"/>
    </xf>
    <xf numFmtId="173" fontId="53" fillId="33" borderId="32" xfId="0" applyFont="1" applyFill="1" applyBorder="1" applyAlignment="1">
      <alignment horizontal="center" vertical="center"/>
    </xf>
    <xf numFmtId="173" fontId="53" fillId="33" borderId="19" xfId="0" applyFont="1" applyFill="1" applyBorder="1" applyAlignment="1">
      <alignment horizontal="center" vertical="center"/>
    </xf>
    <xf numFmtId="173" fontId="53" fillId="33" borderId="0" xfId="0" applyFont="1" applyFill="1" applyBorder="1" applyAlignment="1">
      <alignment horizontal="center" vertical="center"/>
    </xf>
    <xf numFmtId="173" fontId="53" fillId="33" borderId="18" xfId="0" applyFont="1" applyFill="1" applyBorder="1" applyAlignment="1">
      <alignment horizontal="center" vertical="center"/>
    </xf>
    <xf numFmtId="173" fontId="53" fillId="33" borderId="20" xfId="0" applyFont="1" applyFill="1" applyBorder="1" applyAlignment="1">
      <alignment horizontal="center" vertical="center"/>
    </xf>
    <xf numFmtId="173" fontId="53" fillId="33" borderId="22" xfId="0" applyFont="1" applyFill="1" applyBorder="1" applyAlignment="1">
      <alignment horizontal="center" vertical="center"/>
    </xf>
    <xf numFmtId="173" fontId="53" fillId="33" borderId="33" xfId="0" applyFont="1" applyFill="1" applyBorder="1" applyAlignment="1">
      <alignment horizontal="center" vertical="center"/>
    </xf>
    <xf numFmtId="179" fontId="8" fillId="0" borderId="16" xfId="0" applyNumberFormat="1" applyFont="1" applyFill="1" applyBorder="1" applyAlignment="1">
      <alignment vertical="center"/>
    </xf>
    <xf numFmtId="174" fontId="8" fillId="0" borderId="17" xfId="0" applyNumberFormat="1" applyFont="1" applyFill="1" applyBorder="1" applyAlignment="1">
      <alignment vertical="center"/>
    </xf>
    <xf numFmtId="179" fontId="8" fillId="0" borderId="10" xfId="0" applyNumberFormat="1" applyFont="1" applyFill="1" applyBorder="1" applyAlignment="1">
      <alignment vertical="center"/>
    </xf>
  </cellXfs>
  <cellStyles count="49">
    <cellStyle name="Normal" xfId="0"/>
    <cellStyle name="=C:\WINNT\SYSTEM32\COMMAND.COM"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u val="none"/>
      </font>
    </dxf>
    <dxf>
      <font>
        <color rgb="FF9C0006"/>
      </font>
      <fill>
        <patternFill>
          <bgColor rgb="FFFFC7CE"/>
        </patternFill>
      </fill>
    </dxf>
    <dxf>
      <font>
        <u val="none"/>
      </font>
    </dxf>
    <dxf>
      <font>
        <u val="none"/>
      </font>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85958\AppData\Local\Temp\notes5CF733\AFFP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F Dólares"/>
      <sheetName val="DÓLARES"/>
      <sheetName val="PESOS"/>
      <sheetName val="INV FINANCIADA DLLS"/>
      <sheetName val="INV FINANCIADA PESOS"/>
      <sheetName val="INVER FINAN PESOS"/>
    </sheetNames>
    <sheetDataSet>
      <sheetData sheetId="1">
        <row r="15">
          <cell r="C15">
            <v>171</v>
          </cell>
          <cell r="D15" t="str">
            <v>CC Agua Prieta II (con campo solar) 1_/</v>
          </cell>
          <cell r="E15" t="str">
            <v>Varias (Cierre y otras)</v>
          </cell>
          <cell r="F15">
            <v>571.001108009259</v>
          </cell>
          <cell r="G15">
            <v>469.678431808654</v>
          </cell>
          <cell r="H15">
            <v>0</v>
          </cell>
          <cell r="I15">
            <v>0</v>
          </cell>
        </row>
        <row r="16">
          <cell r="C16">
            <v>188</v>
          </cell>
          <cell r="D16" t="str">
            <v>SE 1116 Transformación del Noreste</v>
          </cell>
          <cell r="E16" t="str">
            <v>Varias (Cierre y otras)</v>
          </cell>
          <cell r="F16">
            <v>244.33812800925898</v>
          </cell>
          <cell r="G16">
            <v>206.75483376774199</v>
          </cell>
          <cell r="H16">
            <v>7.935268</v>
          </cell>
          <cell r="I16">
            <v>2.842170943040401E-14</v>
          </cell>
        </row>
        <row r="17">
          <cell r="D17" t="str">
            <v>Aprobado en 2007</v>
          </cell>
          <cell r="F17">
            <v>169.68653244154353</v>
          </cell>
          <cell r="G17">
            <v>96.787</v>
          </cell>
          <cell r="H17">
            <v>6.46645</v>
          </cell>
          <cell r="I17">
            <v>2.408532441543521</v>
          </cell>
        </row>
        <row r="18">
          <cell r="C18">
            <v>209</v>
          </cell>
          <cell r="D18" t="str">
            <v>SE 1212 SUR - PENINSULAR</v>
          </cell>
          <cell r="E18" t="str">
            <v>Varias (Cierre y otras)</v>
          </cell>
          <cell r="F18">
            <v>132.991</v>
          </cell>
          <cell r="G18">
            <v>62.5</v>
          </cell>
          <cell r="H18">
            <v>6.46645</v>
          </cell>
          <cell r="I18">
            <v>0</v>
          </cell>
        </row>
        <row r="19">
          <cell r="C19">
            <v>212</v>
          </cell>
          <cell r="D19" t="str">
            <v>SE 1202 Suministro de Energía a la Zona Manzanillo 1_/</v>
          </cell>
          <cell r="E19" t="str">
            <v>Terminado Totalmente</v>
          </cell>
          <cell r="F19">
            <v>36.69553244154352</v>
          </cell>
          <cell r="G19">
            <v>34.287</v>
          </cell>
          <cell r="H19">
            <v>0</v>
          </cell>
          <cell r="I19">
            <v>2.408532441543521</v>
          </cell>
        </row>
        <row r="20">
          <cell r="D20" t="str">
            <v>Aprobado en 2008</v>
          </cell>
          <cell r="F20">
            <v>93.3803539814814</v>
          </cell>
          <cell r="G20">
            <v>42.95375</v>
          </cell>
          <cell r="H20">
            <v>0</v>
          </cell>
          <cell r="I20">
            <v>0</v>
          </cell>
        </row>
        <row r="21">
          <cell r="C21">
            <v>245</v>
          </cell>
          <cell r="D21" t="str">
            <v>SE 1320 DISTRIBUCION NOROESTE 1_/</v>
          </cell>
          <cell r="E21" t="str">
            <v>Varias (Cierre y otras)</v>
          </cell>
          <cell r="F21">
            <v>93.3803539814814</v>
          </cell>
          <cell r="G21">
            <v>42.95375</v>
          </cell>
          <cell r="H21">
            <v>0</v>
          </cell>
          <cell r="I21">
            <v>0</v>
          </cell>
        </row>
        <row r="22">
          <cell r="D22" t="str">
            <v>Aprobado en 2009</v>
          </cell>
          <cell r="F22">
            <v>57.3891589814814</v>
          </cell>
          <cell r="G22">
            <v>44.8</v>
          </cell>
          <cell r="H22">
            <v>0.092583</v>
          </cell>
          <cell r="I22">
            <v>0</v>
          </cell>
        </row>
        <row r="23">
          <cell r="C23">
            <v>249</v>
          </cell>
          <cell r="D23" t="str">
            <v>SLT 1405 Subest y Líneas de Transmisión de las Áreas Sureste</v>
          </cell>
          <cell r="E23" t="str">
            <v>Varias (Cierre y otras)</v>
          </cell>
          <cell r="F23">
            <v>57.3891589814814</v>
          </cell>
          <cell r="G23">
            <v>44.8</v>
          </cell>
          <cell r="H23">
            <v>0.092583</v>
          </cell>
          <cell r="I23">
            <v>0</v>
          </cell>
        </row>
        <row r="24">
          <cell r="D24" t="str">
            <v>Aprobado en 2010</v>
          </cell>
          <cell r="F24">
            <v>505.260088009259</v>
          </cell>
          <cell r="G24">
            <v>376.928050749396</v>
          </cell>
          <cell r="H24">
            <v>2</v>
          </cell>
          <cell r="I24">
            <v>16.75472949999994</v>
          </cell>
        </row>
        <row r="25">
          <cell r="C25">
            <v>261</v>
          </cell>
          <cell r="D25" t="str">
            <v>CCC Cogeneración Salamanca Fase I</v>
          </cell>
          <cell r="E25" t="str">
            <v>Terminado Totalmente</v>
          </cell>
          <cell r="F25">
            <v>505.260088009259</v>
          </cell>
          <cell r="G25">
            <v>376.928050749396</v>
          </cell>
          <cell r="H25">
            <v>2</v>
          </cell>
          <cell r="I25">
            <v>16.75472949999994</v>
          </cell>
        </row>
        <row r="26">
          <cell r="D26" t="str">
            <v>Aprobado en 2011</v>
          </cell>
          <cell r="F26">
            <v>1037.7113949999998</v>
          </cell>
          <cell r="G26">
            <v>748.8885241413751</v>
          </cell>
          <cell r="H26">
            <v>6.938052</v>
          </cell>
          <cell r="I26">
            <v>4.497622912663118</v>
          </cell>
        </row>
        <row r="27">
          <cell r="C27">
            <v>264</v>
          </cell>
          <cell r="D27" t="str">
            <v>CC Centro</v>
          </cell>
          <cell r="E27" t="str">
            <v>Varias (Cierre y otras)</v>
          </cell>
          <cell r="F27">
            <v>736.101155</v>
          </cell>
          <cell r="G27">
            <v>604.607101826267</v>
          </cell>
          <cell r="H27">
            <v>1</v>
          </cell>
          <cell r="I27">
            <v>0</v>
          </cell>
        </row>
        <row r="28">
          <cell r="C28">
            <v>266</v>
          </cell>
          <cell r="D28" t="str">
            <v>SLT 1603 Subestación Lago</v>
          </cell>
          <cell r="E28" t="str">
            <v>Varias (Cierre y otras)</v>
          </cell>
          <cell r="F28">
            <v>177.776</v>
          </cell>
          <cell r="G28">
            <v>84.449353385961</v>
          </cell>
          <cell r="H28">
            <v>4.5599</v>
          </cell>
          <cell r="I28">
            <v>0</v>
          </cell>
        </row>
        <row r="29">
          <cell r="C29">
            <v>268</v>
          </cell>
          <cell r="D29" t="str">
            <v>CCI Guerrero Negro IV</v>
          </cell>
          <cell r="E29" t="str">
            <v>Construcción</v>
          </cell>
          <cell r="F29">
            <v>20.63424</v>
          </cell>
          <cell r="G29">
            <v>18.8963429449</v>
          </cell>
          <cell r="H29">
            <v>1.378152</v>
          </cell>
          <cell r="I29">
            <v>0.37961067599999865</v>
          </cell>
        </row>
        <row r="30">
          <cell r="C30">
            <v>273</v>
          </cell>
          <cell r="D30" t="str">
            <v>SE 1621 Distribución Norte-Sur 1_/</v>
          </cell>
          <cell r="E30" t="str">
            <v>Terminado Totalmente</v>
          </cell>
          <cell r="F30">
            <v>103.2</v>
          </cell>
          <cell r="G30">
            <v>40.935725984247156</v>
          </cell>
          <cell r="H30">
            <v>0</v>
          </cell>
          <cell r="I30">
            <v>4.1180122366631196</v>
          </cell>
        </row>
        <row r="31">
          <cell r="D31" t="str">
            <v>Aprobado en 2012</v>
          </cell>
          <cell r="F31">
            <v>914.2661340277771</v>
          </cell>
          <cell r="G31">
            <v>454.347370657507</v>
          </cell>
          <cell r="H31">
            <v>217.21430900000001</v>
          </cell>
          <cell r="I31">
            <v>0</v>
          </cell>
        </row>
        <row r="32">
          <cell r="C32">
            <v>278</v>
          </cell>
          <cell r="D32" t="str">
            <v>RM CT José López Portillo</v>
          </cell>
          <cell r="E32" t="str">
            <v>Varias (Cierre y otras)</v>
          </cell>
          <cell r="F32">
            <v>242.488</v>
          </cell>
          <cell r="G32">
            <v>213.98499999999999</v>
          </cell>
          <cell r="H32">
            <v>3.191</v>
          </cell>
          <cell r="I32">
            <v>0</v>
          </cell>
        </row>
        <row r="33">
          <cell r="C33">
            <v>281</v>
          </cell>
          <cell r="D33" t="str">
            <v>LT Red de Transmisión Asociada al CC Noreste</v>
          </cell>
          <cell r="E33" t="str">
            <v>Varias (Cierre y otras)</v>
          </cell>
          <cell r="F33">
            <v>94.04854300925919</v>
          </cell>
          <cell r="G33">
            <v>86.277012270777</v>
          </cell>
          <cell r="H33">
            <v>6.748543</v>
          </cell>
          <cell r="I33">
            <v>0</v>
          </cell>
        </row>
        <row r="34">
          <cell r="C34">
            <v>284</v>
          </cell>
          <cell r="D34" t="str">
            <v>CG Los Humeros III </v>
          </cell>
          <cell r="E34" t="str">
            <v>Varias (Cierre y otras)</v>
          </cell>
          <cell r="F34">
            <v>129.91491</v>
          </cell>
          <cell r="G34">
            <v>43</v>
          </cell>
          <cell r="H34">
            <v>2</v>
          </cell>
          <cell r="I34">
            <v>0</v>
          </cell>
        </row>
        <row r="35">
          <cell r="C35">
            <v>289</v>
          </cell>
          <cell r="D35" t="str">
            <v>CH Chicoasén II</v>
          </cell>
          <cell r="E35" t="str">
            <v>Construcción</v>
          </cell>
          <cell r="F35">
            <v>445.420681018518</v>
          </cell>
          <cell r="G35">
            <v>111.08535838673001</v>
          </cell>
          <cell r="H35">
            <v>204.581947</v>
          </cell>
          <cell r="I35">
            <v>0</v>
          </cell>
        </row>
        <row r="36">
          <cell r="C36">
            <v>290</v>
          </cell>
          <cell r="D36" t="str">
            <v>LT Red de transmisión asociada a la CH Chicoasén II</v>
          </cell>
          <cell r="E36" t="str">
            <v>Por Licitar sin cambio de alcance</v>
          </cell>
          <cell r="F36">
            <v>2.394</v>
          </cell>
          <cell r="G36">
            <v>0</v>
          </cell>
          <cell r="H36">
            <v>0.692819</v>
          </cell>
          <cell r="I36">
            <v>0</v>
          </cell>
        </row>
        <row r="37">
          <cell r="D37" t="str">
            <v>Aprobado en 2013</v>
          </cell>
          <cell r="F37">
            <v>2207.577656018518</v>
          </cell>
          <cell r="G37">
            <v>1415.206670819215</v>
          </cell>
          <cell r="H37">
            <v>36.973155999999996</v>
          </cell>
          <cell r="I37">
            <v>0.7702405526987377</v>
          </cell>
        </row>
        <row r="38">
          <cell r="C38">
            <v>296</v>
          </cell>
          <cell r="D38" t="str">
            <v>CC Empalme I</v>
          </cell>
          <cell r="E38" t="str">
            <v>Varias (Cierre y otras)</v>
          </cell>
          <cell r="F38">
            <v>724.774</v>
          </cell>
          <cell r="G38">
            <v>485.25969907979203</v>
          </cell>
          <cell r="H38">
            <v>2</v>
          </cell>
          <cell r="I38">
            <v>0</v>
          </cell>
        </row>
        <row r="39">
          <cell r="C39">
            <v>297</v>
          </cell>
          <cell r="D39" t="str">
            <v>LT Red de Transmisión Asociada al CC Empalme I </v>
          </cell>
          <cell r="E39" t="str">
            <v>Varias (Cierre y otras)</v>
          </cell>
          <cell r="F39">
            <v>143.869295</v>
          </cell>
          <cell r="G39">
            <v>94.6875063798751</v>
          </cell>
          <cell r="H39">
            <v>1.447598</v>
          </cell>
          <cell r="I39">
            <v>0</v>
          </cell>
        </row>
        <row r="40">
          <cell r="C40">
            <v>298</v>
          </cell>
          <cell r="D40" t="str">
            <v>CC Valle de México II</v>
          </cell>
          <cell r="E40" t="str">
            <v>Construcción</v>
          </cell>
          <cell r="F40">
            <v>698.75451</v>
          </cell>
          <cell r="G40">
            <v>424.2400752431621</v>
          </cell>
          <cell r="H40">
            <v>1</v>
          </cell>
          <cell r="I40">
            <v>0.7702405526987377</v>
          </cell>
        </row>
        <row r="41">
          <cell r="C41">
            <v>304</v>
          </cell>
          <cell r="D41" t="str">
            <v>LT 1805 Línea de Transmisión Huasteca - Monterrey</v>
          </cell>
          <cell r="E41" t="str">
            <v>Construcción</v>
          </cell>
          <cell r="F41">
            <v>169.7</v>
          </cell>
          <cell r="G41">
            <v>56.38660736638601</v>
          </cell>
          <cell r="H41">
            <v>28.4105</v>
          </cell>
          <cell r="I41">
            <v>0</v>
          </cell>
        </row>
        <row r="42">
          <cell r="C42">
            <v>310</v>
          </cell>
          <cell r="D42" t="str">
            <v>SLT 1821 Divisiones de Distribución</v>
          </cell>
          <cell r="E42" t="str">
            <v>Varias (Cierre y otras)</v>
          </cell>
          <cell r="F42">
            <v>117.024</v>
          </cell>
          <cell r="G42">
            <v>31.554931610000004</v>
          </cell>
          <cell r="H42">
            <v>3.115058</v>
          </cell>
          <cell r="I42">
            <v>0</v>
          </cell>
        </row>
        <row r="43">
          <cell r="C43">
            <v>311</v>
          </cell>
          <cell r="D43" t="str">
            <v>RM CCC TULA PAQUETES 1 Y 2</v>
          </cell>
          <cell r="E43" t="str">
            <v>Varias (Cierre y otras)</v>
          </cell>
          <cell r="F43">
            <v>353.455851018518</v>
          </cell>
          <cell r="G43">
            <v>323.07785114</v>
          </cell>
          <cell r="H43">
            <v>1</v>
          </cell>
          <cell r="I43">
            <v>0</v>
          </cell>
        </row>
        <row r="44">
          <cell r="D44" t="str">
            <v>Aprobado en 2014</v>
          </cell>
          <cell r="F44">
            <v>784.0020000000001</v>
          </cell>
          <cell r="G44">
            <v>427.92754452448935</v>
          </cell>
          <cell r="H44">
            <v>6.884156</v>
          </cell>
          <cell r="I44">
            <v>0.04189870551055819</v>
          </cell>
        </row>
        <row r="45">
          <cell r="C45">
            <v>313</v>
          </cell>
          <cell r="D45" t="str">
            <v>CC Empalme II</v>
          </cell>
          <cell r="E45" t="str">
            <v>Varias (Cierre y otras)</v>
          </cell>
          <cell r="F45">
            <v>725.268</v>
          </cell>
          <cell r="G45">
            <v>399.6057291799999</v>
          </cell>
          <cell r="H45">
            <v>1</v>
          </cell>
          <cell r="I45">
            <v>0</v>
          </cell>
        </row>
        <row r="46">
          <cell r="C46">
            <v>321</v>
          </cell>
          <cell r="D46" t="str">
            <v>SLT 1920 Subestaciones y Líneas de Distribución</v>
          </cell>
          <cell r="E46" t="str">
            <v>Varias (Cierre y otras)</v>
          </cell>
          <cell r="F46">
            <v>58.734</v>
          </cell>
          <cell r="G46">
            <v>28.32181534448944</v>
          </cell>
          <cell r="H46">
            <v>5.884156</v>
          </cell>
          <cell r="I46">
            <v>0.04189870551055819</v>
          </cell>
        </row>
        <row r="47">
          <cell r="D47" t="str">
            <v>Aprobado en 2015</v>
          </cell>
          <cell r="F47">
            <v>3184.0403909722213</v>
          </cell>
          <cell r="G47">
            <v>158.920209587539</v>
          </cell>
          <cell r="H47">
            <v>382.76042900000004</v>
          </cell>
          <cell r="I47">
            <v>1.198543909999998</v>
          </cell>
        </row>
        <row r="48">
          <cell r="C48">
            <v>323</v>
          </cell>
          <cell r="D48" t="str">
            <v>CC San Luis Potosí</v>
          </cell>
          <cell r="E48" t="str">
            <v>Por Licitar sin cambio de alcance</v>
          </cell>
          <cell r="F48">
            <v>509.14254</v>
          </cell>
          <cell r="G48">
            <v>0</v>
          </cell>
          <cell r="H48">
            <v>54.785468</v>
          </cell>
          <cell r="I48">
            <v>0</v>
          </cell>
        </row>
        <row r="49">
          <cell r="C49">
            <v>325</v>
          </cell>
          <cell r="D49" t="str">
            <v>CC Lerdo (Norte IV)</v>
          </cell>
          <cell r="E49" t="str">
            <v>Por Licitar sin cambio de alcance</v>
          </cell>
          <cell r="F49">
            <v>537.940528981481</v>
          </cell>
          <cell r="G49">
            <v>0</v>
          </cell>
          <cell r="H49">
            <v>53.881465</v>
          </cell>
          <cell r="I49">
            <v>0</v>
          </cell>
        </row>
        <row r="50">
          <cell r="C50">
            <v>327</v>
          </cell>
          <cell r="D50" t="str">
            <v>CG Los Azufres III Fase II</v>
          </cell>
          <cell r="E50" t="str">
            <v>Terminado Totalmente</v>
          </cell>
          <cell r="F50">
            <v>63.058</v>
          </cell>
          <cell r="G50">
            <v>51.285</v>
          </cell>
          <cell r="H50">
            <v>1</v>
          </cell>
          <cell r="I50">
            <v>1.198543909999998</v>
          </cell>
        </row>
        <row r="51">
          <cell r="C51">
            <v>329</v>
          </cell>
          <cell r="D51" t="str">
            <v>CG Cerritos Colorados Fase I</v>
          </cell>
          <cell r="E51" t="str">
            <v>Por Licitar sin cambio de alcance</v>
          </cell>
          <cell r="F51">
            <v>65.11364800925921</v>
          </cell>
          <cell r="G51">
            <v>0</v>
          </cell>
          <cell r="H51">
            <v>6.811157</v>
          </cell>
          <cell r="I51">
            <v>0</v>
          </cell>
        </row>
        <row r="52">
          <cell r="C52">
            <v>330</v>
          </cell>
          <cell r="D52" t="str">
            <v>CH Las Cruces</v>
          </cell>
          <cell r="E52" t="str">
            <v>Por Licitar sin cambio de alcance</v>
          </cell>
          <cell r="F52">
            <v>586.2436739814809</v>
          </cell>
          <cell r="G52">
            <v>0</v>
          </cell>
          <cell r="H52">
            <v>138.029806</v>
          </cell>
          <cell r="I52">
            <v>0</v>
          </cell>
        </row>
        <row r="53">
          <cell r="C53">
            <v>331</v>
          </cell>
          <cell r="D53" t="str">
            <v>LT Red de transmisión asociada a la CH Las Cruces</v>
          </cell>
          <cell r="E53" t="str">
            <v>Por Licitar sin cambio de alcance</v>
          </cell>
          <cell r="F53">
            <v>26.92</v>
          </cell>
          <cell r="G53">
            <v>0</v>
          </cell>
          <cell r="H53">
            <v>2.704</v>
          </cell>
          <cell r="I53">
            <v>0</v>
          </cell>
        </row>
        <row r="54">
          <cell r="C54">
            <v>332</v>
          </cell>
          <cell r="D54" t="str">
            <v>CE Sureste II y III</v>
          </cell>
          <cell r="E54" t="str">
            <v>Por Licitar sin cambio de alcance</v>
          </cell>
          <cell r="F54">
            <v>1078.57</v>
          </cell>
          <cell r="G54">
            <v>0</v>
          </cell>
          <cell r="H54">
            <v>116.665117</v>
          </cell>
          <cell r="I54">
            <v>0</v>
          </cell>
        </row>
        <row r="55">
          <cell r="C55">
            <v>334</v>
          </cell>
          <cell r="D55" t="str">
            <v>LT Red de Transmisión Asociada a la CI Santa Rosalía II</v>
          </cell>
          <cell r="E55" t="str">
            <v>Por Licitar sin cambio de alcance</v>
          </cell>
          <cell r="F55">
            <v>5.114</v>
          </cell>
          <cell r="G55">
            <v>0</v>
          </cell>
          <cell r="H55">
            <v>4.774888</v>
          </cell>
          <cell r="I55">
            <v>0</v>
          </cell>
        </row>
        <row r="56">
          <cell r="C56">
            <v>337</v>
          </cell>
          <cell r="D56" t="str">
            <v>SLT 2002 Subestaciones y Líneas de las Áreas Norte - Occidental</v>
          </cell>
          <cell r="E56" t="str">
            <v>Varias (Cierre y otras)</v>
          </cell>
          <cell r="F56">
            <v>145.348</v>
          </cell>
          <cell r="G56">
            <v>75.452494880634</v>
          </cell>
          <cell r="H56">
            <v>0.698304</v>
          </cell>
          <cell r="I56">
            <v>0</v>
          </cell>
        </row>
        <row r="57">
          <cell r="C57">
            <v>338</v>
          </cell>
          <cell r="D57" t="str">
            <v>SLT SLT 2020 Subestaciones, Líneas y Redes de Distribución</v>
          </cell>
          <cell r="E57" t="str">
            <v>Varias (Cierre y otras)</v>
          </cell>
          <cell r="F57">
            <v>166.59</v>
          </cell>
          <cell r="G57">
            <v>32.182714706905</v>
          </cell>
          <cell r="H57">
            <v>3.410224</v>
          </cell>
          <cell r="I57">
            <v>0</v>
          </cell>
        </row>
        <row r="58">
          <cell r="D58" t="str">
            <v>Aprobado en 2016</v>
          </cell>
          <cell r="F58">
            <v>1445.7119</v>
          </cell>
          <cell r="G58">
            <v>96.82124792747001</v>
          </cell>
          <cell r="H58">
            <v>92.228073</v>
          </cell>
          <cell r="I58">
            <v>6.210478690899326</v>
          </cell>
        </row>
        <row r="59">
          <cell r="C59">
            <v>340</v>
          </cell>
          <cell r="D59" t="str">
            <v>CC San Luis Río Colorado I</v>
          </cell>
          <cell r="E59" t="str">
            <v>Por Licitar con cambio de alcance</v>
          </cell>
          <cell r="F59">
            <v>324.5499</v>
          </cell>
          <cell r="G59">
            <v>0</v>
          </cell>
          <cell r="H59">
            <v>44.463338</v>
          </cell>
          <cell r="I59">
            <v>0</v>
          </cell>
        </row>
        <row r="60">
          <cell r="C60">
            <v>342</v>
          </cell>
          <cell r="D60" t="str">
            <v>CC Guadalajara I</v>
          </cell>
          <cell r="E60" t="str">
            <v>Por Licitar sin cambio de alcance</v>
          </cell>
          <cell r="F60">
            <v>895.882</v>
          </cell>
          <cell r="G60">
            <v>0</v>
          </cell>
          <cell r="H60">
            <v>45.171749</v>
          </cell>
          <cell r="I60">
            <v>0</v>
          </cell>
        </row>
        <row r="61">
          <cell r="C61">
            <v>348</v>
          </cell>
          <cell r="D61" t="str">
            <v>SE 2101 Compensación Capacitiva Baja - Occidental</v>
          </cell>
          <cell r="E61" t="str">
            <v>Terminado Totalmente</v>
          </cell>
          <cell r="F61">
            <v>11.056</v>
          </cell>
          <cell r="G61">
            <v>5.707329570000001</v>
          </cell>
          <cell r="H61">
            <v>1</v>
          </cell>
          <cell r="I61">
            <v>0.10679443999999894</v>
          </cell>
        </row>
        <row r="62">
          <cell r="C62">
            <v>349</v>
          </cell>
          <cell r="D62" t="str">
            <v>SLT SLT 2120 Subestaciones y Líneas de Distribución</v>
          </cell>
          <cell r="E62" t="str">
            <v>Varias (Cierre y otras)</v>
          </cell>
          <cell r="F62">
            <v>83.002</v>
          </cell>
          <cell r="G62">
            <v>16.292075744498</v>
          </cell>
          <cell r="H62">
            <v>1.592986</v>
          </cell>
          <cell r="I62">
            <v>5.531215186833997</v>
          </cell>
        </row>
        <row r="63">
          <cell r="C63">
            <v>350</v>
          </cell>
          <cell r="D63" t="str">
            <v>SLT SLT 2121 Reducción de Pérdidas de Energía en Distribución 1_/</v>
          </cell>
          <cell r="E63" t="str">
            <v>Terminado Totalmente</v>
          </cell>
          <cell r="F63">
            <v>131.222</v>
          </cell>
          <cell r="G63">
            <v>74.821842612972</v>
          </cell>
          <cell r="H63">
            <v>0</v>
          </cell>
          <cell r="I63">
            <v>0.5724690640653307</v>
          </cell>
        </row>
        <row r="64">
          <cell r="D64" t="str">
            <v>Aprobado en 2021</v>
          </cell>
          <cell r="F64">
            <v>83.74383101851849</v>
          </cell>
          <cell r="G64">
            <v>0</v>
          </cell>
          <cell r="H64">
            <v>3.563079</v>
          </cell>
          <cell r="I64">
            <v>0</v>
          </cell>
        </row>
        <row r="65">
          <cell r="C65">
            <v>352</v>
          </cell>
          <cell r="D65" t="str">
            <v>SLT   Transf y Transm Qro IslaCarmen NvoCasasGrands y Huasteca</v>
          </cell>
          <cell r="E65" t="str">
            <v>Autorizado</v>
          </cell>
          <cell r="F65">
            <v>83.74383101851849</v>
          </cell>
          <cell r="G65">
            <v>0</v>
          </cell>
          <cell r="H65">
            <v>3.563079</v>
          </cell>
          <cell r="I65">
            <v>0</v>
          </cell>
        </row>
        <row r="67">
          <cell r="D67" t="str">
            <v>Inversión Condicionada</v>
          </cell>
          <cell r="F67">
            <v>2694.5513179629597</v>
          </cell>
          <cell r="G67">
            <v>0</v>
          </cell>
          <cell r="H67">
            <v>1774.265679</v>
          </cell>
          <cell r="I67">
            <v>0</v>
          </cell>
        </row>
        <row r="69">
          <cell r="D69" t="str">
            <v>Aprobados en 2013</v>
          </cell>
          <cell r="F69">
            <v>1630.34846898148</v>
          </cell>
          <cell r="G69">
            <v>0</v>
          </cell>
          <cell r="H69">
            <v>845.216592</v>
          </cell>
          <cell r="I69">
            <v>0</v>
          </cell>
        </row>
        <row r="70">
          <cell r="C70">
            <v>303</v>
          </cell>
          <cell r="D70" t="str">
            <v>LT LT en Corriente Directa Ixtepec Potencia-Yautepec Potencia</v>
          </cell>
          <cell r="E70" t="str">
            <v>Por Licitar sin cambio de alcance</v>
          </cell>
          <cell r="F70">
            <v>1630.34846898148</v>
          </cell>
          <cell r="G70">
            <v>0</v>
          </cell>
          <cell r="H70">
            <v>845.216592</v>
          </cell>
          <cell r="I70">
            <v>0</v>
          </cell>
        </row>
        <row r="71">
          <cell r="D71" t="str">
            <v>Aprobados en 2015</v>
          </cell>
          <cell r="F71">
            <v>1064.20284898148</v>
          </cell>
          <cell r="G71">
            <v>0</v>
          </cell>
          <cell r="H71">
            <v>929.049087</v>
          </cell>
          <cell r="I71">
            <v>0</v>
          </cell>
        </row>
        <row r="72">
          <cell r="C72">
            <v>49</v>
          </cell>
          <cell r="D72" t="str">
            <v>CE Sureste IV y V</v>
          </cell>
          <cell r="E72" t="str">
            <v>Por Licitar sin cambio de alcance</v>
          </cell>
          <cell r="F72">
            <v>1064.20284898148</v>
          </cell>
          <cell r="G72">
            <v>0</v>
          </cell>
          <cell r="H72">
            <v>929.049087</v>
          </cell>
          <cell r="I7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44"/>
  <sheetViews>
    <sheetView showGridLines="0" showZeros="0" tabSelected="1" showOutlineSymbols="0" zoomScale="85" zoomScaleNormal="85" zoomScaleSheetLayoutView="100" zoomScalePageLayoutView="0" workbookViewId="0" topLeftCell="A4">
      <selection activeCell="K62" sqref="K62:R70"/>
    </sheetView>
  </sheetViews>
  <sheetFormatPr defaultColWidth="0" defaultRowHeight="23.25"/>
  <cols>
    <col min="1" max="1" width="0.453125" style="10" customWidth="1"/>
    <col min="2" max="2" width="2.4609375" style="10" customWidth="1"/>
    <col min="3" max="3" width="0.453125" style="10" customWidth="1"/>
    <col min="4" max="4" width="17.83984375" style="10" customWidth="1"/>
    <col min="5" max="5" width="4.921875" style="10" customWidth="1"/>
    <col min="6" max="6" width="12.4609375" style="10" customWidth="1"/>
    <col min="7" max="7" width="7.37890625" style="10" customWidth="1"/>
    <col min="8" max="8" width="6.23046875" style="10" customWidth="1"/>
    <col min="9" max="9" width="6" style="10" customWidth="1"/>
    <col min="10" max="10" width="6.609375" style="10" customWidth="1"/>
    <col min="11" max="11" width="6.1484375" style="10" customWidth="1"/>
    <col min="12" max="12" width="4.0703125" style="10" customWidth="1"/>
    <col min="13" max="13" width="5.76953125" style="10" customWidth="1"/>
    <col min="14" max="14" width="5" style="10" customWidth="1"/>
    <col min="15" max="15" width="5.30859375" style="10" customWidth="1"/>
    <col min="16" max="16" width="5.921875" style="10" customWidth="1"/>
    <col min="17" max="17" width="0.84375" style="10" customWidth="1"/>
    <col min="18" max="232" width="11.0703125" style="10" customWidth="1"/>
    <col min="233" max="255" width="11.0703125" style="10" hidden="1" customWidth="1"/>
    <col min="256" max="16384" width="5" style="10" hidden="1" customWidth="1"/>
  </cols>
  <sheetData>
    <row r="1" spans="1:17" ht="3" customHeight="1">
      <c r="A1" s="8"/>
      <c r="B1" s="9"/>
      <c r="C1" s="9"/>
      <c r="D1" s="9"/>
      <c r="E1" s="9"/>
      <c r="F1" s="9"/>
      <c r="G1" s="9"/>
      <c r="H1" s="9"/>
      <c r="I1" s="9"/>
      <c r="J1" s="9"/>
      <c r="K1" s="9"/>
      <c r="L1" s="9"/>
      <c r="M1" s="9"/>
      <c r="N1" s="9"/>
      <c r="O1" s="9"/>
      <c r="P1" s="9"/>
      <c r="Q1" s="8"/>
    </row>
    <row r="2" spans="1:17" s="15" customFormat="1" ht="12" customHeight="1">
      <c r="A2" s="11"/>
      <c r="B2" s="12" t="s">
        <v>48</v>
      </c>
      <c r="C2" s="12"/>
      <c r="D2" s="13"/>
      <c r="E2" s="12"/>
      <c r="F2" s="12"/>
      <c r="G2" s="12"/>
      <c r="H2" s="12"/>
      <c r="I2" s="12"/>
      <c r="J2" s="12"/>
      <c r="K2" s="12"/>
      <c r="L2" s="12"/>
      <c r="M2" s="14"/>
      <c r="N2" s="14"/>
      <c r="O2" s="14"/>
      <c r="P2" s="14"/>
      <c r="Q2" s="11"/>
    </row>
    <row r="3" spans="1:17" s="15" customFormat="1" ht="12" customHeight="1">
      <c r="A3" s="11"/>
      <c r="B3" s="16" t="s">
        <v>13</v>
      </c>
      <c r="C3" s="12"/>
      <c r="D3" s="13"/>
      <c r="E3" s="12"/>
      <c r="F3" s="12"/>
      <c r="G3" s="12"/>
      <c r="H3" s="12"/>
      <c r="I3" s="12"/>
      <c r="J3" s="12"/>
      <c r="K3" s="12"/>
      <c r="L3" s="12"/>
      <c r="M3" s="14"/>
      <c r="N3" s="14"/>
      <c r="O3" s="14"/>
      <c r="P3" s="14"/>
      <c r="Q3" s="11"/>
    </row>
    <row r="4" spans="1:17" s="15" customFormat="1" ht="12" customHeight="1">
      <c r="A4" s="11"/>
      <c r="B4" s="16" t="s">
        <v>14</v>
      </c>
      <c r="C4" s="12"/>
      <c r="D4" s="13"/>
      <c r="E4" s="12"/>
      <c r="F4" s="12"/>
      <c r="G4" s="12"/>
      <c r="H4" s="12"/>
      <c r="I4" s="12"/>
      <c r="J4" s="12"/>
      <c r="K4" s="12"/>
      <c r="L4" s="12"/>
      <c r="M4" s="14"/>
      <c r="N4" s="14"/>
      <c r="O4" s="14"/>
      <c r="P4" s="14"/>
      <c r="Q4" s="11"/>
    </row>
    <row r="5" spans="1:17" s="15" customFormat="1" ht="12" customHeight="1">
      <c r="A5" s="11"/>
      <c r="B5" s="16" t="s">
        <v>98</v>
      </c>
      <c r="C5" s="12"/>
      <c r="D5" s="12"/>
      <c r="E5" s="12"/>
      <c r="F5" s="12"/>
      <c r="G5" s="12"/>
      <c r="H5" s="12"/>
      <c r="I5" s="12"/>
      <c r="J5" s="12"/>
      <c r="K5" s="12"/>
      <c r="L5" s="12"/>
      <c r="M5" s="14"/>
      <c r="N5" s="14"/>
      <c r="O5" s="14"/>
      <c r="P5" s="14"/>
      <c r="Q5" s="11"/>
    </row>
    <row r="6" spans="1:17" ht="3.75" customHeight="1">
      <c r="A6" s="17"/>
      <c r="B6" s="16"/>
      <c r="C6" s="18"/>
      <c r="D6" s="18"/>
      <c r="E6" s="18"/>
      <c r="F6" s="18"/>
      <c r="G6" s="18"/>
      <c r="H6" s="18"/>
      <c r="I6" s="18"/>
      <c r="J6" s="18"/>
      <c r="K6" s="18"/>
      <c r="L6" s="18"/>
      <c r="M6" s="18"/>
      <c r="N6" s="18"/>
      <c r="O6" s="18"/>
      <c r="P6" s="18"/>
      <c r="Q6" s="8"/>
    </row>
    <row r="7" spans="1:17" s="20" customFormat="1" ht="13.5" customHeight="1">
      <c r="A7" s="1"/>
      <c r="B7" s="85" t="s">
        <v>27</v>
      </c>
      <c r="C7" s="96" t="s">
        <v>28</v>
      </c>
      <c r="D7" s="97"/>
      <c r="E7" s="98"/>
      <c r="F7" s="85" t="s">
        <v>29</v>
      </c>
      <c r="G7" s="80" t="s">
        <v>93</v>
      </c>
      <c r="H7" s="88" t="s">
        <v>30</v>
      </c>
      <c r="I7" s="89"/>
      <c r="J7" s="89"/>
      <c r="K7" s="89"/>
      <c r="L7" s="90"/>
      <c r="M7" s="88" t="s">
        <v>15</v>
      </c>
      <c r="N7" s="89"/>
      <c r="O7" s="89"/>
      <c r="P7" s="94"/>
      <c r="Q7" s="19"/>
    </row>
    <row r="8" spans="1:17" s="20" customFormat="1" ht="12" customHeight="1">
      <c r="A8" s="1"/>
      <c r="B8" s="86"/>
      <c r="C8" s="99"/>
      <c r="D8" s="100"/>
      <c r="E8" s="101"/>
      <c r="F8" s="86"/>
      <c r="G8" s="81"/>
      <c r="H8" s="2" t="s">
        <v>31</v>
      </c>
      <c r="I8" s="91" t="s">
        <v>49</v>
      </c>
      <c r="J8" s="92"/>
      <c r="K8" s="92"/>
      <c r="L8" s="93"/>
      <c r="M8" s="2" t="s">
        <v>0</v>
      </c>
      <c r="N8" s="91" t="s">
        <v>49</v>
      </c>
      <c r="O8" s="92"/>
      <c r="P8" s="95"/>
      <c r="Q8" s="19"/>
    </row>
    <row r="9" spans="1:17" s="20" customFormat="1" ht="12" customHeight="1">
      <c r="A9" s="1"/>
      <c r="B9" s="86"/>
      <c r="C9" s="99"/>
      <c r="D9" s="100"/>
      <c r="E9" s="101"/>
      <c r="F9" s="87"/>
      <c r="G9" s="82"/>
      <c r="H9" s="3" t="s">
        <v>94</v>
      </c>
      <c r="I9" s="4" t="s">
        <v>95</v>
      </c>
      <c r="J9" s="4" t="s">
        <v>96</v>
      </c>
      <c r="K9" s="4" t="s">
        <v>31</v>
      </c>
      <c r="L9" s="5" t="s">
        <v>1</v>
      </c>
      <c r="M9" s="5" t="s">
        <v>38</v>
      </c>
      <c r="N9" s="6" t="s">
        <v>32</v>
      </c>
      <c r="O9" s="6" t="s">
        <v>33</v>
      </c>
      <c r="P9" s="7" t="s">
        <v>34</v>
      </c>
      <c r="Q9" s="21"/>
    </row>
    <row r="10" spans="1:17" s="20" customFormat="1" ht="12" customHeight="1">
      <c r="A10" s="1"/>
      <c r="B10" s="87"/>
      <c r="C10" s="102"/>
      <c r="D10" s="103"/>
      <c r="E10" s="104"/>
      <c r="F10" s="4" t="s">
        <v>2</v>
      </c>
      <c r="G10" s="4" t="s">
        <v>3</v>
      </c>
      <c r="H10" s="4" t="s">
        <v>4</v>
      </c>
      <c r="I10" s="4" t="s">
        <v>5</v>
      </c>
      <c r="J10" s="4" t="s">
        <v>6</v>
      </c>
      <c r="K10" s="4" t="s">
        <v>7</v>
      </c>
      <c r="L10" s="5" t="s">
        <v>8</v>
      </c>
      <c r="M10" s="5" t="s">
        <v>9</v>
      </c>
      <c r="N10" s="5" t="s">
        <v>10</v>
      </c>
      <c r="O10" s="4" t="s">
        <v>11</v>
      </c>
      <c r="P10" s="4" t="s">
        <v>12</v>
      </c>
      <c r="Q10" s="19"/>
    </row>
    <row r="11" spans="1:17" ht="6.75" customHeight="1">
      <c r="A11" s="17"/>
      <c r="B11" s="22"/>
      <c r="C11" s="23"/>
      <c r="D11" s="24"/>
      <c r="E11" s="25"/>
      <c r="F11" s="26"/>
      <c r="G11" s="27"/>
      <c r="H11" s="27"/>
      <c r="I11" s="27"/>
      <c r="J11" s="27"/>
      <c r="K11" s="27"/>
      <c r="L11" s="27"/>
      <c r="M11" s="27"/>
      <c r="N11" s="27"/>
      <c r="O11" s="27"/>
      <c r="P11" s="28"/>
      <c r="Q11" s="29"/>
    </row>
    <row r="12" spans="1:17" ht="12" customHeight="1">
      <c r="A12" s="17"/>
      <c r="B12" s="30"/>
      <c r="C12" s="31"/>
      <c r="D12" s="32" t="s">
        <v>16</v>
      </c>
      <c r="E12" s="33"/>
      <c r="F12" s="34"/>
      <c r="G12" s="35">
        <f>+G16+G81</f>
        <v>288017.91699539684</v>
      </c>
      <c r="H12" s="35">
        <f>+H16+H81</f>
        <v>93449.37063509706</v>
      </c>
      <c r="I12" s="35">
        <f>+I16+I81</f>
        <v>52226.951620039006</v>
      </c>
      <c r="J12" s="35">
        <f>+J16+J81</f>
        <v>656.244108523524</v>
      </c>
      <c r="K12" s="35">
        <f>+H12+J12</f>
        <v>94105.61474362058</v>
      </c>
      <c r="L12" s="36">
        <f>_xlfn.IFERROR((K12/G12)*100,0)</f>
        <v>32.67352799621997</v>
      </c>
      <c r="M12" s="35"/>
      <c r="N12" s="35"/>
      <c r="O12" s="35"/>
      <c r="P12" s="35"/>
      <c r="Q12" s="29"/>
    </row>
    <row r="13" spans="1:17" ht="6.75" customHeight="1">
      <c r="A13" s="17"/>
      <c r="B13" s="30"/>
      <c r="C13" s="31"/>
      <c r="D13" s="37"/>
      <c r="E13" s="38"/>
      <c r="F13" s="39"/>
      <c r="G13" s="40"/>
      <c r="H13" s="40"/>
      <c r="I13" s="40"/>
      <c r="J13" s="40"/>
      <c r="K13" s="35"/>
      <c r="L13" s="36"/>
      <c r="M13" s="41"/>
      <c r="N13" s="41"/>
      <c r="O13" s="41"/>
      <c r="P13" s="36"/>
      <c r="Q13" s="42"/>
    </row>
    <row r="14" spans="1:17" s="47" customFormat="1" ht="12" customHeight="1">
      <c r="A14" s="43">
        <v>1</v>
      </c>
      <c r="B14" s="44"/>
      <c r="C14" s="45"/>
      <c r="D14" s="33" t="s">
        <v>17</v>
      </c>
      <c r="E14" s="33"/>
      <c r="F14" s="34"/>
      <c r="G14" s="35">
        <f>G16+G81-G79</f>
        <v>286294.1758496272</v>
      </c>
      <c r="H14" s="35">
        <f>H16+H81-H79</f>
        <v>93449.37063509706</v>
      </c>
      <c r="I14" s="35">
        <f>I16+I81-I79</f>
        <v>52153.61098344251</v>
      </c>
      <c r="J14" s="35">
        <f>J16+J81-J79</f>
        <v>656.244108523524</v>
      </c>
      <c r="K14" s="35">
        <f>+H14+J14</f>
        <v>94105.61474362058</v>
      </c>
      <c r="L14" s="36">
        <f>_xlfn.IFERROR((K14/G14)*100,0)</f>
        <v>32.87025118982808</v>
      </c>
      <c r="M14" s="35"/>
      <c r="N14" s="35"/>
      <c r="O14" s="35"/>
      <c r="P14" s="35"/>
      <c r="Q14" s="46"/>
    </row>
    <row r="15" spans="1:17" s="47" customFormat="1" ht="6.75" customHeight="1">
      <c r="A15" s="43">
        <v>2</v>
      </c>
      <c r="B15" s="48"/>
      <c r="C15" s="45"/>
      <c r="D15" s="32"/>
      <c r="E15" s="33"/>
      <c r="F15" s="49"/>
      <c r="G15" s="35"/>
      <c r="H15" s="35"/>
      <c r="I15" s="35"/>
      <c r="J15" s="35"/>
      <c r="K15" s="35"/>
      <c r="L15" s="66"/>
      <c r="M15" s="35"/>
      <c r="N15" s="35"/>
      <c r="O15" s="35"/>
      <c r="P15" s="36"/>
      <c r="Q15" s="46"/>
    </row>
    <row r="16" spans="1:17" s="47" customFormat="1" ht="12" customHeight="1">
      <c r="A16" s="43">
        <v>3</v>
      </c>
      <c r="B16" s="48"/>
      <c r="C16" s="45"/>
      <c r="D16" s="32" t="s">
        <v>18</v>
      </c>
      <c r="E16" s="33"/>
      <c r="F16" s="34"/>
      <c r="G16" s="35">
        <f>G18+G22+G26+G29+G32+G35+G41+G48+G56+G60+G72+G79</f>
        <v>232554.61994210622</v>
      </c>
      <c r="H16" s="35">
        <f>H18+H22+H26+H29+H32+H35+H41+H48+H56+H60+H72+H79</f>
        <v>93449.37063509706</v>
      </c>
      <c r="I16" s="35">
        <f>I18+I22+I26+I29+I32+I35+I41+I48+I56+I60+I72+I79</f>
        <v>15706.354016342502</v>
      </c>
      <c r="J16" s="35">
        <f>J18+J22+J26+J29+J32+J35+J41+J48+J56+J60+J72+J79</f>
        <v>656.244108523524</v>
      </c>
      <c r="K16" s="35">
        <f>+H16+J16</f>
        <v>94105.61474362058</v>
      </c>
      <c r="L16" s="66">
        <f>_xlfn.IFERROR((K16/G16)*100,0)</f>
        <v>40.46602676267962</v>
      </c>
      <c r="M16" s="65"/>
      <c r="N16" s="65"/>
      <c r="O16" s="65"/>
      <c r="P16" s="65"/>
      <c r="Q16" s="46"/>
    </row>
    <row r="17" spans="1:17" s="47" customFormat="1" ht="9" customHeight="1">
      <c r="A17" s="43">
        <v>4</v>
      </c>
      <c r="B17" s="50"/>
      <c r="C17" s="45"/>
      <c r="D17" s="51"/>
      <c r="E17" s="33"/>
      <c r="F17" s="34"/>
      <c r="G17" s="35"/>
      <c r="H17" s="35"/>
      <c r="I17" s="35"/>
      <c r="J17" s="35"/>
      <c r="K17" s="35"/>
      <c r="L17" s="63"/>
      <c r="M17" s="35"/>
      <c r="N17" s="35"/>
      <c r="O17" s="35"/>
      <c r="P17" s="36"/>
      <c r="Q17" s="46"/>
    </row>
    <row r="18" spans="1:17" ht="12" customHeight="1">
      <c r="A18" s="43">
        <v>5</v>
      </c>
      <c r="B18" s="52"/>
      <c r="C18" s="31"/>
      <c r="D18" s="51" t="s">
        <v>36</v>
      </c>
      <c r="E18" s="33"/>
      <c r="F18" s="34"/>
      <c r="G18" s="35">
        <v>16782.535164587167</v>
      </c>
      <c r="H18" s="35">
        <v>13923.364121991748</v>
      </c>
      <c r="I18" s="35">
        <v>163.335588878</v>
      </c>
      <c r="J18" s="35">
        <v>5.850182560607209E-13</v>
      </c>
      <c r="K18" s="35">
        <f>+H18+J18</f>
        <v>13923.364121991748</v>
      </c>
      <c r="L18" s="66">
        <f>_xlfn.IFERROR((K18/G18)*100,0)</f>
        <v>82.96341396245927</v>
      </c>
      <c r="M18" s="40"/>
      <c r="N18" s="40"/>
      <c r="O18" s="40"/>
      <c r="P18" s="36">
        <f>M18+O18</f>
        <v>0</v>
      </c>
      <c r="Q18" s="29"/>
    </row>
    <row r="19" spans="1:17" ht="12" customHeight="1">
      <c r="A19" s="43">
        <v>6</v>
      </c>
      <c r="B19" s="52">
        <v>171</v>
      </c>
      <c r="C19" s="31"/>
      <c r="D19" s="37" t="s">
        <v>88</v>
      </c>
      <c r="E19" s="38"/>
      <c r="F19" s="39" t="s">
        <v>43</v>
      </c>
      <c r="G19" s="40">
        <v>11753.201306708585</v>
      </c>
      <c r="H19" s="40">
        <v>9667.62600113343</v>
      </c>
      <c r="I19" s="40">
        <v>0</v>
      </c>
      <c r="J19" s="40">
        <v>0</v>
      </c>
      <c r="K19" s="40">
        <f>+H19+J19</f>
        <v>9667.62600113343</v>
      </c>
      <c r="L19" s="105">
        <f>_xlfn.IFERROR((K19/G19)*100,0)</f>
        <v>82.25525751537384</v>
      </c>
      <c r="M19" s="40">
        <v>99.87299999999999</v>
      </c>
      <c r="N19" s="40">
        <v>0</v>
      </c>
      <c r="O19" s="40">
        <v>0</v>
      </c>
      <c r="P19" s="106">
        <v>99.87299999999999</v>
      </c>
      <c r="Q19" s="29"/>
    </row>
    <row r="20" spans="1:17" ht="11.25" customHeight="1">
      <c r="A20" s="43">
        <v>7</v>
      </c>
      <c r="B20" s="52">
        <v>188</v>
      </c>
      <c r="C20" s="31"/>
      <c r="D20" s="37" t="s">
        <v>53</v>
      </c>
      <c r="E20" s="38"/>
      <c r="F20" s="39" t="s">
        <v>43</v>
      </c>
      <c r="G20" s="40">
        <v>5029.333857878582</v>
      </c>
      <c r="H20" s="40">
        <v>4255.738120858317</v>
      </c>
      <c r="I20" s="40">
        <v>163.335588878</v>
      </c>
      <c r="J20" s="40">
        <v>5.850182560607209E-13</v>
      </c>
      <c r="K20" s="40">
        <f>+H20+J20</f>
        <v>4255.738120858318</v>
      </c>
      <c r="L20" s="105">
        <f>_xlfn.IFERROR((K20/G20)*100,0)</f>
        <v>84.61832602724502</v>
      </c>
      <c r="M20" s="40">
        <v>99.39999999999999</v>
      </c>
      <c r="N20" s="40">
        <v>2.2</v>
      </c>
      <c r="O20" s="40">
        <v>0.5</v>
      </c>
      <c r="P20" s="106">
        <v>99.89999999999999</v>
      </c>
      <c r="Q20" s="29"/>
    </row>
    <row r="21" spans="1:17" ht="9" customHeight="1">
      <c r="A21" s="43">
        <v>8</v>
      </c>
      <c r="B21" s="52"/>
      <c r="C21" s="31"/>
      <c r="D21" s="37"/>
      <c r="E21" s="38"/>
      <c r="F21" s="39"/>
      <c r="G21" s="40"/>
      <c r="H21" s="40"/>
      <c r="I21" s="40"/>
      <c r="J21" s="40"/>
      <c r="K21" s="35"/>
      <c r="L21" s="66"/>
      <c r="M21" s="40"/>
      <c r="N21" s="40"/>
      <c r="O21" s="40"/>
      <c r="P21" s="36"/>
      <c r="Q21" s="29"/>
    </row>
    <row r="22" spans="1:17" ht="12" customHeight="1">
      <c r="A22" s="43">
        <v>9</v>
      </c>
      <c r="B22" s="52"/>
      <c r="C22" s="31"/>
      <c r="D22" s="32" t="s">
        <v>39</v>
      </c>
      <c r="E22" s="33"/>
      <c r="F22" s="34"/>
      <c r="G22" s="35">
        <v>3492.742740510512</v>
      </c>
      <c r="H22" s="35">
        <v>1992.2152145</v>
      </c>
      <c r="I22" s="35">
        <v>133.102173575</v>
      </c>
      <c r="J22" s="35">
        <v>49.57602751051107</v>
      </c>
      <c r="K22" s="35">
        <f>+H22+J22</f>
        <v>2041.791242010511</v>
      </c>
      <c r="L22" s="66">
        <f>_xlfn.IFERROR((K22/G22)*100,0)</f>
        <v>58.458105669473824</v>
      </c>
      <c r="M22" s="40"/>
      <c r="N22" s="40"/>
      <c r="O22" s="40"/>
      <c r="P22" s="36"/>
      <c r="Q22" s="29"/>
    </row>
    <row r="23" spans="1:17" ht="12" customHeight="1">
      <c r="A23" s="43">
        <v>10</v>
      </c>
      <c r="B23" s="52">
        <v>209</v>
      </c>
      <c r="C23" s="31"/>
      <c r="D23" s="37" t="s">
        <v>40</v>
      </c>
      <c r="E23" s="38"/>
      <c r="F23" s="39" t="s">
        <v>43</v>
      </c>
      <c r="G23" s="40">
        <v>2737.4202485000005</v>
      </c>
      <c r="H23" s="40">
        <v>1286.46875</v>
      </c>
      <c r="I23" s="40">
        <v>133.102173575</v>
      </c>
      <c r="J23" s="40">
        <v>0</v>
      </c>
      <c r="K23" s="40">
        <f>+H23+J23</f>
        <v>1286.46875</v>
      </c>
      <c r="L23" s="105">
        <f>_xlfn.IFERROR((K23/G23)*100,0)</f>
        <v>46.99566136054318</v>
      </c>
      <c r="M23" s="40">
        <v>67.8</v>
      </c>
      <c r="N23" s="40">
        <v>4.86</v>
      </c>
      <c r="O23" s="40">
        <v>0</v>
      </c>
      <c r="P23" s="106">
        <v>67.8</v>
      </c>
      <c r="Q23" s="29"/>
    </row>
    <row r="24" spans="1:17" ht="9" customHeight="1">
      <c r="A24" s="43">
        <v>11</v>
      </c>
      <c r="B24" s="52">
        <v>212</v>
      </c>
      <c r="C24" s="31"/>
      <c r="D24" s="37" t="s">
        <v>89</v>
      </c>
      <c r="E24" s="38"/>
      <c r="F24" s="39" t="s">
        <v>47</v>
      </c>
      <c r="G24" s="40">
        <v>755.322492010511</v>
      </c>
      <c r="H24" s="40">
        <v>705.7464645</v>
      </c>
      <c r="I24" s="40">
        <v>0</v>
      </c>
      <c r="J24" s="40">
        <v>49.57602751051107</v>
      </c>
      <c r="K24" s="40">
        <f>+H24+J24</f>
        <v>755.322492010511</v>
      </c>
      <c r="L24" s="105">
        <f>_xlfn.IFERROR((K24/G24)*100,0)</f>
        <v>100</v>
      </c>
      <c r="M24" s="40">
        <v>88.5</v>
      </c>
      <c r="N24" s="40">
        <v>0</v>
      </c>
      <c r="O24" s="40">
        <v>11.5</v>
      </c>
      <c r="P24" s="106">
        <v>100</v>
      </c>
      <c r="Q24" s="29"/>
    </row>
    <row r="25" spans="1:17" ht="9" customHeight="1">
      <c r="A25" s="43">
        <v>8</v>
      </c>
      <c r="B25" s="52"/>
      <c r="C25" s="31"/>
      <c r="D25" s="37"/>
      <c r="E25" s="38"/>
      <c r="F25" s="39"/>
      <c r="G25" s="40"/>
      <c r="H25" s="40"/>
      <c r="I25" s="40"/>
      <c r="J25" s="40"/>
      <c r="K25" s="40"/>
      <c r="L25" s="105"/>
      <c r="M25" s="40"/>
      <c r="N25" s="40"/>
      <c r="O25" s="40"/>
      <c r="P25" s="106"/>
      <c r="Q25" s="29"/>
    </row>
    <row r="26" spans="1:17" ht="12" customHeight="1">
      <c r="A26" s="43">
        <v>13</v>
      </c>
      <c r="B26" s="52"/>
      <c r="C26" s="31"/>
      <c r="D26" s="32" t="s">
        <v>50</v>
      </c>
      <c r="E26" s="33"/>
      <c r="F26" s="34"/>
      <c r="G26" s="35">
        <v>1922.0945161778227</v>
      </c>
      <c r="H26" s="35">
        <v>884.138513125</v>
      </c>
      <c r="I26" s="35">
        <v>0</v>
      </c>
      <c r="J26" s="35">
        <v>0</v>
      </c>
      <c r="K26" s="35">
        <f>+H26+J26</f>
        <v>884.138513125</v>
      </c>
      <c r="L26" s="36">
        <f>_xlfn.IFERROR((K26/G26)*100,0)</f>
        <v>45.99870119202837</v>
      </c>
      <c r="M26" s="40"/>
      <c r="N26" s="40"/>
      <c r="O26" s="40"/>
      <c r="P26" s="36"/>
      <c r="Q26" s="29"/>
    </row>
    <row r="27" spans="1:17" ht="9" customHeight="1">
      <c r="A27" s="43">
        <v>14</v>
      </c>
      <c r="B27" s="52">
        <v>245</v>
      </c>
      <c r="C27" s="31"/>
      <c r="D27" s="37" t="s">
        <v>90</v>
      </c>
      <c r="E27" s="38"/>
      <c r="F27" s="39" t="s">
        <v>43</v>
      </c>
      <c r="G27" s="40">
        <v>1922.0945161778227</v>
      </c>
      <c r="H27" s="40">
        <v>884.138513125</v>
      </c>
      <c r="I27" s="40">
        <v>0</v>
      </c>
      <c r="J27" s="40">
        <v>0</v>
      </c>
      <c r="K27" s="40">
        <f>+H27+J27</f>
        <v>884.138513125</v>
      </c>
      <c r="L27" s="106">
        <f>_xlfn.IFERROR((K27/G27)*100,0)</f>
        <v>45.99870119202837</v>
      </c>
      <c r="M27" s="40">
        <v>96.5</v>
      </c>
      <c r="N27" s="40">
        <v>0</v>
      </c>
      <c r="O27" s="40">
        <v>0</v>
      </c>
      <c r="P27" s="106">
        <v>96.5</v>
      </c>
      <c r="Q27" s="29"/>
    </row>
    <row r="28" spans="1:17" ht="9" customHeight="1">
      <c r="A28" s="43">
        <v>8</v>
      </c>
      <c r="B28" s="52"/>
      <c r="C28" s="31"/>
      <c r="D28" s="37"/>
      <c r="E28" s="38"/>
      <c r="F28" s="39"/>
      <c r="G28" s="40"/>
      <c r="H28" s="40"/>
      <c r="I28" s="40"/>
      <c r="J28" s="40"/>
      <c r="K28" s="35"/>
      <c r="L28" s="66"/>
      <c r="M28" s="40"/>
      <c r="N28" s="40"/>
      <c r="O28" s="40"/>
      <c r="P28" s="36"/>
      <c r="Q28" s="29"/>
    </row>
    <row r="29" spans="1:17" ht="12" customHeight="1">
      <c r="A29" s="43">
        <v>13</v>
      </c>
      <c r="B29" s="52"/>
      <c r="C29" s="31"/>
      <c r="D29" s="32" t="s">
        <v>19</v>
      </c>
      <c r="E29" s="33"/>
      <c r="F29" s="34"/>
      <c r="G29" s="35">
        <v>1181.2697538953225</v>
      </c>
      <c r="H29" s="35">
        <v>922.1408</v>
      </c>
      <c r="I29" s="35">
        <v>1.9056821805000002</v>
      </c>
      <c r="J29" s="35">
        <v>0</v>
      </c>
      <c r="K29" s="35">
        <f>+H29+J29</f>
        <v>922.1408</v>
      </c>
      <c r="L29" s="36">
        <f>_xlfn.IFERROR((K29/G29)*100,0)</f>
        <v>78.06352418312362</v>
      </c>
      <c r="M29" s="40"/>
      <c r="N29" s="40"/>
      <c r="O29" s="40"/>
      <c r="P29" s="36"/>
      <c r="Q29" s="29"/>
    </row>
    <row r="30" spans="1:17" ht="9" customHeight="1">
      <c r="A30" s="43">
        <v>14</v>
      </c>
      <c r="B30" s="52">
        <v>249</v>
      </c>
      <c r="C30" s="31"/>
      <c r="D30" s="37" t="s">
        <v>41</v>
      </c>
      <c r="E30" s="38"/>
      <c r="F30" s="39" t="s">
        <v>43</v>
      </c>
      <c r="G30" s="40">
        <v>1181.2697538953225</v>
      </c>
      <c r="H30" s="40">
        <v>922.1408</v>
      </c>
      <c r="I30" s="40">
        <v>1.9056821805000002</v>
      </c>
      <c r="J30" s="40">
        <v>0</v>
      </c>
      <c r="K30" s="40">
        <f>+H30+J30</f>
        <v>922.1408</v>
      </c>
      <c r="L30" s="106">
        <f>_xlfn.IFERROR((K30/G30)*100,0)</f>
        <v>78.06352418312362</v>
      </c>
      <c r="M30" s="40">
        <v>100</v>
      </c>
      <c r="N30" s="40">
        <v>1</v>
      </c>
      <c r="O30" s="40">
        <v>0</v>
      </c>
      <c r="P30" s="106">
        <v>100</v>
      </c>
      <c r="Q30" s="29"/>
    </row>
    <row r="31" spans="1:17" ht="9" customHeight="1">
      <c r="A31" s="43">
        <v>17</v>
      </c>
      <c r="B31" s="52"/>
      <c r="C31" s="31"/>
      <c r="D31" s="37"/>
      <c r="E31" s="38"/>
      <c r="F31" s="39"/>
      <c r="G31" s="40"/>
      <c r="H31" s="40"/>
      <c r="I31" s="40"/>
      <c r="J31" s="40"/>
      <c r="K31" s="35"/>
      <c r="L31" s="66"/>
      <c r="M31" s="40"/>
      <c r="N31" s="40"/>
      <c r="O31" s="40"/>
      <c r="P31" s="36"/>
      <c r="Q31" s="29"/>
    </row>
    <row r="32" spans="1:17" ht="12" customHeight="1">
      <c r="A32" s="43">
        <v>18</v>
      </c>
      <c r="B32" s="52"/>
      <c r="C32" s="31"/>
      <c r="D32" s="32" t="s">
        <v>20</v>
      </c>
      <c r="E32" s="33"/>
      <c r="F32" s="34"/>
      <c r="G32" s="35">
        <v>10400.021021538583</v>
      </c>
      <c r="H32" s="35">
        <v>7758.498532600192</v>
      </c>
      <c r="I32" s="35">
        <v>41.167</v>
      </c>
      <c r="J32" s="35">
        <v>344.8709746632488</v>
      </c>
      <c r="K32" s="35">
        <f>+H32+J32</f>
        <v>8103.369507263441</v>
      </c>
      <c r="L32" s="66">
        <f>_xlfn.IFERROR((K32/G32)*100,0)</f>
        <v>77.91685699943542</v>
      </c>
      <c r="M32" s="40"/>
      <c r="N32" s="40"/>
      <c r="O32" s="40"/>
      <c r="P32" s="36"/>
      <c r="Q32" s="29"/>
    </row>
    <row r="33" spans="1:17" ht="12" customHeight="1">
      <c r="A33" s="43">
        <v>20</v>
      </c>
      <c r="B33" s="52">
        <v>261</v>
      </c>
      <c r="C33" s="31"/>
      <c r="D33" s="37" t="s">
        <v>54</v>
      </c>
      <c r="E33" s="38"/>
      <c r="F33" s="39" t="s">
        <v>47</v>
      </c>
      <c r="G33" s="40">
        <v>10400.021021538583</v>
      </c>
      <c r="H33" s="40">
        <v>7758.498532600192</v>
      </c>
      <c r="I33" s="40">
        <v>41.167</v>
      </c>
      <c r="J33" s="40">
        <v>344.8709746632488</v>
      </c>
      <c r="K33" s="40">
        <f>+H33+J33</f>
        <v>8103.369507263441</v>
      </c>
      <c r="L33" s="105">
        <f>_xlfn.IFERROR((K33/G33)*100,0)</f>
        <v>77.91685699943542</v>
      </c>
      <c r="M33" s="40">
        <v>99.94000000000001</v>
      </c>
      <c r="N33" s="40">
        <v>0.1</v>
      </c>
      <c r="O33" s="40">
        <v>0.05999999999998806</v>
      </c>
      <c r="P33" s="106">
        <v>100</v>
      </c>
      <c r="Q33" s="29"/>
    </row>
    <row r="34" spans="1:17" ht="12" customHeight="1">
      <c r="A34" s="43">
        <v>21</v>
      </c>
      <c r="B34" s="52"/>
      <c r="C34" s="31"/>
      <c r="D34" s="37"/>
      <c r="E34" s="38"/>
      <c r="F34" s="39"/>
      <c r="G34" s="40"/>
      <c r="H34" s="40"/>
      <c r="I34" s="40"/>
      <c r="J34" s="40"/>
      <c r="K34" s="35"/>
      <c r="L34" s="66"/>
      <c r="M34" s="40"/>
      <c r="N34" s="40"/>
      <c r="O34" s="40"/>
      <c r="P34" s="36"/>
      <c r="Q34" s="29"/>
    </row>
    <row r="35" spans="1:17" ht="12" customHeight="1">
      <c r="A35" s="43">
        <v>22</v>
      </c>
      <c r="B35" s="52"/>
      <c r="C35" s="31"/>
      <c r="D35" s="32" t="s">
        <v>21</v>
      </c>
      <c r="E35" s="33"/>
      <c r="F35" s="34"/>
      <c r="G35" s="35">
        <v>21359.7324989825</v>
      </c>
      <c r="H35" s="35">
        <v>15414.746936663996</v>
      </c>
      <c r="I35" s="35">
        <v>142.809393342</v>
      </c>
      <c r="J35" s="35">
        <v>92.5768212228013</v>
      </c>
      <c r="K35" s="35">
        <f>+H35+J35</f>
        <v>15507.323757886797</v>
      </c>
      <c r="L35" s="66">
        <f>_xlfn.IFERROR((K35/G35)*100,0)</f>
        <v>72.60073953934352</v>
      </c>
      <c r="M35" s="40"/>
      <c r="N35" s="40"/>
      <c r="O35" s="40"/>
      <c r="P35" s="36"/>
      <c r="Q35" s="29"/>
    </row>
    <row r="36" spans="1:17" ht="12" customHeight="1">
      <c r="A36" s="43">
        <v>23</v>
      </c>
      <c r="B36" s="52">
        <v>264</v>
      </c>
      <c r="C36" s="31"/>
      <c r="D36" s="37" t="s">
        <v>55</v>
      </c>
      <c r="E36" s="38"/>
      <c r="F36" s="39" t="s">
        <v>43</v>
      </c>
      <c r="G36" s="40">
        <v>15151.538123942499</v>
      </c>
      <c r="H36" s="40">
        <v>12444.930280440967</v>
      </c>
      <c r="I36" s="40">
        <v>20.5835</v>
      </c>
      <c r="J36" s="40">
        <v>0</v>
      </c>
      <c r="K36" s="40">
        <f>+H36+J36</f>
        <v>12444.930280440967</v>
      </c>
      <c r="L36" s="105">
        <f>_xlfn.IFERROR((K36/G36)*100,0)</f>
        <v>82.13641531730337</v>
      </c>
      <c r="M36" s="40">
        <v>99.88</v>
      </c>
      <c r="N36" s="40">
        <v>0.3</v>
      </c>
      <c r="O36" s="40">
        <v>0</v>
      </c>
      <c r="P36" s="106">
        <v>99.88</v>
      </c>
      <c r="Q36" s="29"/>
    </row>
    <row r="37" spans="1:17" ht="9" customHeight="1">
      <c r="A37" s="43">
        <v>24</v>
      </c>
      <c r="B37" s="52">
        <v>266</v>
      </c>
      <c r="C37" s="31"/>
      <c r="D37" s="37" t="s">
        <v>56</v>
      </c>
      <c r="E37" s="38"/>
      <c r="F37" s="39" t="s">
        <v>43</v>
      </c>
      <c r="G37" s="40">
        <v>3659.2522960000006</v>
      </c>
      <c r="H37" s="40">
        <v>1738.2632654199283</v>
      </c>
      <c r="I37" s="40">
        <v>93.85870165</v>
      </c>
      <c r="J37" s="40">
        <v>0</v>
      </c>
      <c r="K37" s="40">
        <f>+H37+J37</f>
        <v>1738.2632654199283</v>
      </c>
      <c r="L37" s="105">
        <f>_xlfn.IFERROR((K37/G37)*100,0)</f>
        <v>47.50323631196618</v>
      </c>
      <c r="M37" s="40">
        <v>92.59</v>
      </c>
      <c r="N37" s="40">
        <v>5</v>
      </c>
      <c r="O37" s="40">
        <v>0</v>
      </c>
      <c r="P37" s="106">
        <v>92.59</v>
      </c>
      <c r="Q37" s="29"/>
    </row>
    <row r="38" spans="1:17" ht="12" customHeight="1">
      <c r="A38" s="43">
        <v>25</v>
      </c>
      <c r="B38" s="52">
        <v>268</v>
      </c>
      <c r="C38" s="31"/>
      <c r="D38" s="37" t="s">
        <v>57</v>
      </c>
      <c r="E38" s="38"/>
      <c r="F38" s="39" t="s">
        <v>44</v>
      </c>
      <c r="G38" s="40">
        <v>424.72487903999996</v>
      </c>
      <c r="H38" s="40">
        <v>388.95287500634913</v>
      </c>
      <c r="I38" s="40">
        <v>28.367191692000002</v>
      </c>
      <c r="J38" s="40">
        <v>7.813716349445972</v>
      </c>
      <c r="K38" s="40">
        <f>+H38+J38</f>
        <v>396.76659135579513</v>
      </c>
      <c r="L38" s="105">
        <f>_xlfn.IFERROR((K38/G38)*100,0)</f>
        <v>93.4173181125159</v>
      </c>
      <c r="M38" s="40">
        <v>91.57000000000001</v>
      </c>
      <c r="N38" s="40">
        <v>6.5</v>
      </c>
      <c r="O38" s="40">
        <v>2.0289999999999964</v>
      </c>
      <c r="P38" s="106">
        <v>93.599</v>
      </c>
      <c r="Q38" s="29"/>
    </row>
    <row r="39" spans="1:17" ht="12" customHeight="1">
      <c r="A39" s="43">
        <v>26</v>
      </c>
      <c r="B39" s="52">
        <v>273</v>
      </c>
      <c r="C39" s="31"/>
      <c r="D39" s="37" t="s">
        <v>91</v>
      </c>
      <c r="E39" s="38"/>
      <c r="F39" s="39" t="s">
        <v>47</v>
      </c>
      <c r="G39" s="40">
        <v>2124.2172</v>
      </c>
      <c r="H39" s="40">
        <v>842.6005157967513</v>
      </c>
      <c r="I39" s="40">
        <v>0</v>
      </c>
      <c r="J39" s="40">
        <v>84.76310487335533</v>
      </c>
      <c r="K39" s="40">
        <f>+H39+J39</f>
        <v>927.3636206701067</v>
      </c>
      <c r="L39" s="105">
        <f>_xlfn.IFERROR((K39/G39)*100,0)</f>
        <v>43.6567230822774</v>
      </c>
      <c r="M39" s="40">
        <v>39.628962720053316</v>
      </c>
      <c r="N39" s="40">
        <v>0</v>
      </c>
      <c r="O39" s="40">
        <v>60.3710372799467</v>
      </c>
      <c r="P39" s="106">
        <v>100.00000000000001</v>
      </c>
      <c r="Q39" s="29"/>
    </row>
    <row r="40" spans="1:17" ht="12" customHeight="1">
      <c r="A40" s="43">
        <v>28</v>
      </c>
      <c r="B40" s="52"/>
      <c r="C40" s="31"/>
      <c r="D40" s="37"/>
      <c r="E40" s="38"/>
      <c r="F40" s="39"/>
      <c r="G40" s="40"/>
      <c r="H40" s="40"/>
      <c r="I40" s="40"/>
      <c r="J40" s="40"/>
      <c r="K40" s="35"/>
      <c r="L40" s="66"/>
      <c r="M40" s="40"/>
      <c r="N40" s="40"/>
      <c r="O40" s="40"/>
      <c r="P40" s="36"/>
      <c r="Q40" s="29"/>
    </row>
    <row r="41" spans="1:17" ht="12" customHeight="1">
      <c r="A41" s="43">
        <v>29</v>
      </c>
      <c r="B41" s="52"/>
      <c r="C41" s="31"/>
      <c r="D41" s="32" t="s">
        <v>22</v>
      </c>
      <c r="E41" s="33"/>
      <c r="F41" s="34"/>
      <c r="G41" s="35">
        <v>18818.79696976075</v>
      </c>
      <c r="H41" s="35">
        <v>9352.059103928796</v>
      </c>
      <c r="I41" s="35">
        <v>4471.0307293015</v>
      </c>
      <c r="J41" s="35">
        <v>0</v>
      </c>
      <c r="K41" s="35">
        <f aca="true" t="shared" si="0" ref="K41:K46">+H41+J41</f>
        <v>9352.059103928796</v>
      </c>
      <c r="L41" s="66">
        <f aca="true" t="shared" si="1" ref="L41:L46">_xlfn.IFERROR((K41/G41)*100,0)</f>
        <v>49.695307935763815</v>
      </c>
      <c r="M41" s="40"/>
      <c r="N41" s="40"/>
      <c r="O41" s="40"/>
      <c r="P41" s="36"/>
      <c r="Q41" s="29"/>
    </row>
    <row r="42" spans="1:17" ht="9" customHeight="1">
      <c r="A42" s="43">
        <v>31</v>
      </c>
      <c r="B42" s="52">
        <v>278</v>
      </c>
      <c r="C42" s="31"/>
      <c r="D42" s="37" t="s">
        <v>58</v>
      </c>
      <c r="E42" s="38"/>
      <c r="F42" s="39" t="s">
        <v>43</v>
      </c>
      <c r="G42" s="40">
        <v>4991.251748000001</v>
      </c>
      <c r="H42" s="40">
        <v>4404.5602475</v>
      </c>
      <c r="I42" s="40">
        <v>65.6819485</v>
      </c>
      <c r="J42" s="40">
        <v>0</v>
      </c>
      <c r="K42" s="40">
        <f t="shared" si="0"/>
        <v>4404.5602475</v>
      </c>
      <c r="L42" s="105">
        <f t="shared" si="1"/>
        <v>88.24560390617265</v>
      </c>
      <c r="M42" s="40">
        <v>99.96</v>
      </c>
      <c r="N42" s="40">
        <v>0.2</v>
      </c>
      <c r="O42" s="40">
        <v>0</v>
      </c>
      <c r="P42" s="106">
        <v>99.96</v>
      </c>
      <c r="Q42" s="29"/>
    </row>
    <row r="43" spans="1:17" ht="12" customHeight="1">
      <c r="A43" s="43">
        <v>32</v>
      </c>
      <c r="B43" s="52">
        <v>281</v>
      </c>
      <c r="C43" s="31"/>
      <c r="D43" s="37" t="s">
        <v>59</v>
      </c>
      <c r="E43" s="38"/>
      <c r="F43" s="39" t="s">
        <v>43</v>
      </c>
      <c r="G43" s="40">
        <v>1935.8481850310866</v>
      </c>
      <c r="H43" s="40">
        <v>1775.8828820755386</v>
      </c>
      <c r="I43" s="40">
        <v>138.9086348405</v>
      </c>
      <c r="J43" s="40">
        <v>0</v>
      </c>
      <c r="K43" s="40">
        <f t="shared" si="0"/>
        <v>1775.8828820755386</v>
      </c>
      <c r="L43" s="105">
        <f t="shared" si="1"/>
        <v>91.73668140960241</v>
      </c>
      <c r="M43" s="40">
        <v>99.89999999999999</v>
      </c>
      <c r="N43" s="40">
        <v>1</v>
      </c>
      <c r="O43" s="40">
        <v>0</v>
      </c>
      <c r="P43" s="106">
        <v>99.89999999999999</v>
      </c>
      <c r="Q43" s="29"/>
    </row>
    <row r="44" spans="1:17" ht="12" customHeight="1">
      <c r="A44" s="43">
        <v>33</v>
      </c>
      <c r="B44" s="52">
        <v>284</v>
      </c>
      <c r="C44" s="31"/>
      <c r="D44" s="37" t="s">
        <v>42</v>
      </c>
      <c r="E44" s="38"/>
      <c r="F44" s="39" t="s">
        <v>43</v>
      </c>
      <c r="G44" s="40">
        <v>2674.103549985</v>
      </c>
      <c r="H44" s="40">
        <v>885.0905</v>
      </c>
      <c r="I44" s="40">
        <v>41.167</v>
      </c>
      <c r="J44" s="40">
        <v>0</v>
      </c>
      <c r="K44" s="40">
        <f t="shared" si="0"/>
        <v>885.0905</v>
      </c>
      <c r="L44" s="105">
        <f t="shared" si="1"/>
        <v>33.09858737538286</v>
      </c>
      <c r="M44" s="40">
        <v>36.3</v>
      </c>
      <c r="N44" s="40">
        <v>5</v>
      </c>
      <c r="O44" s="40">
        <v>0</v>
      </c>
      <c r="P44" s="106">
        <v>36.3</v>
      </c>
      <c r="Q44" s="29"/>
    </row>
    <row r="45" spans="1:17" ht="12" customHeight="1">
      <c r="A45" s="43">
        <v>32</v>
      </c>
      <c r="B45" s="52">
        <v>289</v>
      </c>
      <c r="C45" s="31"/>
      <c r="D45" s="37" t="s">
        <v>60</v>
      </c>
      <c r="E45" s="38"/>
      <c r="F45" s="39" t="s">
        <v>44</v>
      </c>
      <c r="G45" s="40">
        <v>9168.316587744666</v>
      </c>
      <c r="H45" s="40">
        <v>2286.5254743532573</v>
      </c>
      <c r="I45" s="40">
        <v>4211.0125060745</v>
      </c>
      <c r="J45" s="40">
        <v>0</v>
      </c>
      <c r="K45" s="40">
        <f t="shared" si="0"/>
        <v>2286.5254743532573</v>
      </c>
      <c r="L45" s="105">
        <f t="shared" si="1"/>
        <v>24.939425383823103</v>
      </c>
      <c r="M45" s="40">
        <v>25.63</v>
      </c>
      <c r="N45" s="40">
        <v>16.81</v>
      </c>
      <c r="O45" s="40">
        <v>0</v>
      </c>
      <c r="P45" s="106">
        <v>25.63</v>
      </c>
      <c r="Q45" s="29"/>
    </row>
    <row r="46" spans="1:17" ht="12" customHeight="1">
      <c r="A46" s="43">
        <v>33</v>
      </c>
      <c r="B46" s="52">
        <v>290</v>
      </c>
      <c r="C46" s="31"/>
      <c r="D46" s="37" t="s">
        <v>61</v>
      </c>
      <c r="E46" s="38"/>
      <c r="F46" s="39" t="s">
        <v>45</v>
      </c>
      <c r="G46" s="40">
        <v>49.27689900000001</v>
      </c>
      <c r="H46" s="40">
        <v>0</v>
      </c>
      <c r="I46" s="40">
        <v>14.2606398865</v>
      </c>
      <c r="J46" s="40">
        <v>0</v>
      </c>
      <c r="K46" s="35">
        <f t="shared" si="0"/>
        <v>0</v>
      </c>
      <c r="L46" s="66">
        <f t="shared" si="1"/>
        <v>0</v>
      </c>
      <c r="M46" s="40">
        <v>0</v>
      </c>
      <c r="N46" s="40">
        <v>28.94</v>
      </c>
      <c r="O46" s="40">
        <v>0</v>
      </c>
      <c r="P46" s="36">
        <v>0</v>
      </c>
      <c r="Q46" s="29"/>
    </row>
    <row r="47" spans="1:17" ht="12" customHeight="1">
      <c r="A47" s="43">
        <v>37</v>
      </c>
      <c r="B47" s="52"/>
      <c r="C47" s="31"/>
      <c r="D47" s="37"/>
      <c r="E47" s="38"/>
      <c r="F47" s="39"/>
      <c r="G47" s="40"/>
      <c r="H47" s="40"/>
      <c r="I47" s="40"/>
      <c r="J47" s="40"/>
      <c r="K47" s="35"/>
      <c r="L47" s="66"/>
      <c r="M47" s="40"/>
      <c r="N47" s="40"/>
      <c r="O47" s="40"/>
      <c r="P47" s="36"/>
      <c r="Q47" s="29"/>
    </row>
    <row r="48" spans="1:17" ht="12" customHeight="1">
      <c r="A48" s="43">
        <v>38</v>
      </c>
      <c r="B48" s="52"/>
      <c r="C48" s="31"/>
      <c r="D48" s="32" t="s">
        <v>23</v>
      </c>
      <c r="E48" s="33"/>
      <c r="F48" s="34"/>
      <c r="G48" s="35">
        <v>45439.67468265717</v>
      </c>
      <c r="H48" s="35">
        <v>29129.90650880732</v>
      </c>
      <c r="I48" s="35">
        <v>761.0369565259999</v>
      </c>
      <c r="J48" s="35">
        <v>15.854246416474469</v>
      </c>
      <c r="K48" s="35">
        <f aca="true" t="shared" si="2" ref="K48:K54">+H48+J48</f>
        <v>29145.760755223793</v>
      </c>
      <c r="L48" s="66">
        <f aca="true" t="shared" si="3" ref="L48:L54">_xlfn.IFERROR((K48/G48)*100,0)</f>
        <v>64.141658052732</v>
      </c>
      <c r="M48" s="40"/>
      <c r="N48" s="40"/>
      <c r="O48" s="40"/>
      <c r="P48" s="36"/>
      <c r="Q48" s="29"/>
    </row>
    <row r="49" spans="1:17" ht="9" customHeight="1">
      <c r="A49" s="43">
        <v>39</v>
      </c>
      <c r="B49" s="52">
        <v>296</v>
      </c>
      <c r="C49" s="31"/>
      <c r="D49" s="37" t="s">
        <v>62</v>
      </c>
      <c r="E49" s="38"/>
      <c r="F49" s="39" t="s">
        <v>43</v>
      </c>
      <c r="G49" s="40">
        <v>14918.385629</v>
      </c>
      <c r="H49" s="40">
        <v>9988.3430160089</v>
      </c>
      <c r="I49" s="40">
        <v>41.167</v>
      </c>
      <c r="J49" s="40">
        <v>0</v>
      </c>
      <c r="K49" s="40">
        <f t="shared" si="2"/>
        <v>9988.3430160089</v>
      </c>
      <c r="L49" s="105">
        <f t="shared" si="3"/>
        <v>66.95324322889508</v>
      </c>
      <c r="M49" s="40">
        <v>99.89999999999999</v>
      </c>
      <c r="N49" s="40">
        <v>0.5</v>
      </c>
      <c r="O49" s="40">
        <v>0</v>
      </c>
      <c r="P49" s="106">
        <v>99.89999999999999</v>
      </c>
      <c r="Q49" s="29"/>
    </row>
    <row r="50" spans="1:17" ht="12" customHeight="1">
      <c r="A50" s="43">
        <v>40</v>
      </c>
      <c r="B50" s="52">
        <v>297</v>
      </c>
      <c r="C50" s="31"/>
      <c r="D50" s="37" t="s">
        <v>63</v>
      </c>
      <c r="E50" s="38"/>
      <c r="F50" s="39" t="s">
        <v>43</v>
      </c>
      <c r="G50" s="40">
        <v>2961.3336336325</v>
      </c>
      <c r="H50" s="40">
        <v>1949.0002875701593</v>
      </c>
      <c r="I50" s="40">
        <v>29.796633433</v>
      </c>
      <c r="J50" s="40">
        <v>0</v>
      </c>
      <c r="K50" s="40">
        <f t="shared" si="2"/>
        <v>1949.0002875701593</v>
      </c>
      <c r="L50" s="105">
        <f t="shared" si="3"/>
        <v>65.81495125827585</v>
      </c>
      <c r="M50" s="40">
        <v>99.92999999999998</v>
      </c>
      <c r="N50" s="40">
        <v>1</v>
      </c>
      <c r="O50" s="40">
        <v>0</v>
      </c>
      <c r="P50" s="106">
        <v>99.92999999999998</v>
      </c>
      <c r="Q50" s="29"/>
    </row>
    <row r="51" spans="1:17" ht="12" customHeight="1">
      <c r="A51" s="43">
        <v>41</v>
      </c>
      <c r="B51" s="52">
        <v>298</v>
      </c>
      <c r="C51" s="31"/>
      <c r="D51" s="37" t="s">
        <v>64</v>
      </c>
      <c r="E51" s="38"/>
      <c r="F51" s="39" t="s">
        <v>44</v>
      </c>
      <c r="G51" s="40">
        <v>14382.813456585</v>
      </c>
      <c r="H51" s="40">
        <v>8732.345588767628</v>
      </c>
      <c r="I51" s="40">
        <v>20.5835</v>
      </c>
      <c r="J51" s="40">
        <v>15.854246416474469</v>
      </c>
      <c r="K51" s="40">
        <f t="shared" si="2"/>
        <v>8748.199835184103</v>
      </c>
      <c r="L51" s="105">
        <f t="shared" si="3"/>
        <v>60.82398177234819</v>
      </c>
      <c r="M51" s="40">
        <v>99.748</v>
      </c>
      <c r="N51" s="40">
        <v>0.5</v>
      </c>
      <c r="O51" s="40">
        <v>0.1910000000000025</v>
      </c>
      <c r="P51" s="106">
        <v>99.93900000000001</v>
      </c>
      <c r="Q51" s="29"/>
    </row>
    <row r="52" spans="1:17" ht="12" customHeight="1">
      <c r="A52" s="43">
        <v>43</v>
      </c>
      <c r="B52" s="52">
        <v>304</v>
      </c>
      <c r="C52" s="31"/>
      <c r="D52" s="37" t="s">
        <v>65</v>
      </c>
      <c r="E52" s="38"/>
      <c r="F52" s="39" t="s">
        <v>44</v>
      </c>
      <c r="G52" s="40">
        <v>3493.01995</v>
      </c>
      <c r="H52" s="40">
        <v>1160.6337327260064</v>
      </c>
      <c r="I52" s="40">
        <v>584.78752675</v>
      </c>
      <c r="J52" s="40">
        <v>0</v>
      </c>
      <c r="K52" s="40">
        <f t="shared" si="2"/>
        <v>1160.6337327260064</v>
      </c>
      <c r="L52" s="105">
        <f t="shared" si="3"/>
        <v>33.2272288546765</v>
      </c>
      <c r="M52" s="40">
        <v>44.019999999999996</v>
      </c>
      <c r="N52" s="40">
        <v>25</v>
      </c>
      <c r="O52" s="40">
        <v>0</v>
      </c>
      <c r="P52" s="106">
        <v>44.019999999999996</v>
      </c>
      <c r="Q52" s="29"/>
    </row>
    <row r="53" spans="1:17" ht="9" customHeight="1">
      <c r="A53" s="43">
        <v>45</v>
      </c>
      <c r="B53" s="52">
        <v>310</v>
      </c>
      <c r="C53" s="31"/>
      <c r="D53" s="37" t="s">
        <v>66</v>
      </c>
      <c r="E53" s="38"/>
      <c r="F53" s="39" t="s">
        <v>43</v>
      </c>
      <c r="G53" s="40">
        <v>2408.763504</v>
      </c>
      <c r="H53" s="40">
        <v>649.5109347944351</v>
      </c>
      <c r="I53" s="40">
        <v>64.118796343</v>
      </c>
      <c r="J53" s="40">
        <v>0</v>
      </c>
      <c r="K53" s="40">
        <f t="shared" si="2"/>
        <v>649.5109347944351</v>
      </c>
      <c r="L53" s="105">
        <f t="shared" si="3"/>
        <v>26.96449583846049</v>
      </c>
      <c r="M53" s="40">
        <v>26.975791240479758</v>
      </c>
      <c r="N53" s="40">
        <v>2.66</v>
      </c>
      <c r="O53" s="40">
        <v>0</v>
      </c>
      <c r="P53" s="106">
        <v>26.975791240479758</v>
      </c>
      <c r="Q53" s="29"/>
    </row>
    <row r="54" spans="1:17" ht="12" customHeight="1">
      <c r="A54" s="43">
        <v>46</v>
      </c>
      <c r="B54" s="52">
        <v>311</v>
      </c>
      <c r="C54" s="31"/>
      <c r="D54" s="37" t="s">
        <v>67</v>
      </c>
      <c r="E54" s="38"/>
      <c r="F54" s="39" t="s">
        <v>43</v>
      </c>
      <c r="G54" s="40">
        <v>7275.358509439665</v>
      </c>
      <c r="H54" s="40">
        <v>6650.07294894019</v>
      </c>
      <c r="I54" s="40">
        <v>20.5835</v>
      </c>
      <c r="J54" s="40">
        <v>0</v>
      </c>
      <c r="K54" s="40">
        <f t="shared" si="2"/>
        <v>6650.07294894019</v>
      </c>
      <c r="L54" s="105">
        <f t="shared" si="3"/>
        <v>91.40543301490673</v>
      </c>
      <c r="M54" s="40">
        <v>99.91639999999998</v>
      </c>
      <c r="N54" s="40">
        <v>0.1</v>
      </c>
      <c r="O54" s="40">
        <v>0.08360000000001833</v>
      </c>
      <c r="P54" s="106">
        <v>100</v>
      </c>
      <c r="Q54" s="29"/>
    </row>
    <row r="55" spans="1:17" ht="12" customHeight="1">
      <c r="A55" s="43">
        <v>48</v>
      </c>
      <c r="B55" s="52"/>
      <c r="C55" s="31"/>
      <c r="D55" s="37"/>
      <c r="E55" s="38"/>
      <c r="F55" s="39"/>
      <c r="G55" s="40"/>
      <c r="H55" s="40"/>
      <c r="I55" s="40"/>
      <c r="J55" s="40"/>
      <c r="K55" s="35"/>
      <c r="L55" s="66"/>
      <c r="M55" s="40"/>
      <c r="N55" s="40"/>
      <c r="O55" s="40"/>
      <c r="P55" s="36"/>
      <c r="Q55" s="29"/>
    </row>
    <row r="56" spans="1:17" ht="12" customHeight="1">
      <c r="A56" s="43">
        <v>49</v>
      </c>
      <c r="B56" s="52"/>
      <c r="C56" s="31"/>
      <c r="D56" s="32" t="s">
        <v>24</v>
      </c>
      <c r="E56" s="33"/>
      <c r="F56" s="34"/>
      <c r="G56" s="35">
        <v>16137.505167000001</v>
      </c>
      <c r="H56" s="35">
        <v>8808.246612719826</v>
      </c>
      <c r="I56" s="35">
        <v>141.700025026</v>
      </c>
      <c r="J56" s="35">
        <v>0.8624220048765745</v>
      </c>
      <c r="K56" s="35">
        <f>+H56+J56</f>
        <v>8809.109034724703</v>
      </c>
      <c r="L56" s="66">
        <f>_xlfn.IFERROR((K56/G56)*100,0)</f>
        <v>54.58779993290832</v>
      </c>
      <c r="M56" s="40"/>
      <c r="N56" s="40"/>
      <c r="O56" s="40"/>
      <c r="P56" s="36"/>
      <c r="Q56" s="29"/>
    </row>
    <row r="57" spans="1:17" ht="9" customHeight="1">
      <c r="A57" s="43">
        <v>50</v>
      </c>
      <c r="B57" s="68">
        <v>313</v>
      </c>
      <c r="C57" s="74"/>
      <c r="D57" s="37" t="s">
        <v>68</v>
      </c>
      <c r="E57" s="75"/>
      <c r="F57" s="69" t="s">
        <v>43</v>
      </c>
      <c r="G57" s="70">
        <v>14928.553878</v>
      </c>
      <c r="H57" s="70">
        <v>8225.284526576528</v>
      </c>
      <c r="I57" s="70">
        <v>20.5835</v>
      </c>
      <c r="J57" s="70">
        <v>0</v>
      </c>
      <c r="K57" s="70">
        <f>+H57+J57</f>
        <v>8225.284526576528</v>
      </c>
      <c r="L57" s="105">
        <f>_xlfn.IFERROR((K57/G57)*100,0)</f>
        <v>55.097664474373595</v>
      </c>
      <c r="M57" s="70">
        <v>99.92999999999999</v>
      </c>
      <c r="N57" s="70">
        <v>0.5</v>
      </c>
      <c r="O57" s="70">
        <v>0</v>
      </c>
      <c r="P57" s="70">
        <v>99.92999999999999</v>
      </c>
      <c r="Q57" s="29"/>
    </row>
    <row r="58" spans="1:17" ht="12" customHeight="1">
      <c r="A58" s="43">
        <v>52</v>
      </c>
      <c r="B58" s="68">
        <v>321</v>
      </c>
      <c r="C58" s="74"/>
      <c r="D58" s="37" t="s">
        <v>69</v>
      </c>
      <c r="E58" s="75"/>
      <c r="F58" s="69" t="s">
        <v>43</v>
      </c>
      <c r="G58" s="70">
        <v>1208.951289</v>
      </c>
      <c r="H58" s="70">
        <v>582.9620861432984</v>
      </c>
      <c r="I58" s="70">
        <v>121.116525026</v>
      </c>
      <c r="J58" s="70">
        <v>0.8624220048765745</v>
      </c>
      <c r="K58" s="70">
        <f>+H58+J58</f>
        <v>583.8245081481749</v>
      </c>
      <c r="L58" s="105">
        <f>_xlfn.IFERROR((K58/G58)*100,0)</f>
        <v>48.29181402594748</v>
      </c>
      <c r="M58" s="70">
        <v>48.35456710826347</v>
      </c>
      <c r="N58" s="70">
        <v>8.52</v>
      </c>
      <c r="O58" s="70">
        <v>0.8530633757531021</v>
      </c>
      <c r="P58" s="70">
        <v>49.20763048401657</v>
      </c>
      <c r="Q58" s="29"/>
    </row>
    <row r="59" spans="1:17" ht="12" customHeight="1">
      <c r="A59" s="43">
        <v>54</v>
      </c>
      <c r="B59" s="68"/>
      <c r="C59" s="74"/>
      <c r="D59" s="37"/>
      <c r="E59" s="75"/>
      <c r="F59" s="69"/>
      <c r="G59" s="70"/>
      <c r="H59" s="70"/>
      <c r="I59" s="70"/>
      <c r="J59" s="70"/>
      <c r="K59" s="71"/>
      <c r="L59" s="72"/>
      <c r="M59" s="70"/>
      <c r="N59" s="70"/>
      <c r="O59" s="70"/>
      <c r="P59" s="71"/>
      <c r="Q59" s="29"/>
    </row>
    <row r="60" spans="1:17" ht="12" customHeight="1">
      <c r="A60" s="43">
        <v>55</v>
      </c>
      <c r="B60" s="68"/>
      <c r="C60" s="74"/>
      <c r="D60" s="32" t="s">
        <v>25</v>
      </c>
      <c r="E60" s="76"/>
      <c r="F60" s="73"/>
      <c r="G60" s="35">
        <v>65538.69538757672</v>
      </c>
      <c r="H60" s="35">
        <v>3271.1341340451095</v>
      </c>
      <c r="I60" s="35">
        <v>7878.549290321501</v>
      </c>
      <c r="J60" s="35">
        <v>24.67022857148496</v>
      </c>
      <c r="K60" s="71">
        <f aca="true" t="shared" si="4" ref="K60:K70">+H60+J60</f>
        <v>3295.8043626165945</v>
      </c>
      <c r="L60" s="72">
        <f aca="true" t="shared" si="5" ref="L60:L70">_xlfn.IFERROR((K60/G60)*100,0)</f>
        <v>5.028791530142871</v>
      </c>
      <c r="M60" s="70"/>
      <c r="N60" s="70"/>
      <c r="O60" s="70"/>
      <c r="P60" s="71"/>
      <c r="Q60" s="29"/>
    </row>
    <row r="61" spans="1:17" ht="12" customHeight="1">
      <c r="A61" s="43">
        <v>57</v>
      </c>
      <c r="B61" s="68">
        <v>323</v>
      </c>
      <c r="C61" s="74"/>
      <c r="D61" s="37" t="s">
        <v>70</v>
      </c>
      <c r="E61" s="75"/>
      <c r="F61" s="69" t="s">
        <v>45</v>
      </c>
      <c r="G61" s="70">
        <v>10479.935472090001</v>
      </c>
      <c r="H61" s="70">
        <v>0</v>
      </c>
      <c r="I61" s="70">
        <v>1127.676680578</v>
      </c>
      <c r="J61" s="70">
        <v>0</v>
      </c>
      <c r="K61" s="71">
        <f t="shared" si="4"/>
        <v>0</v>
      </c>
      <c r="L61" s="72">
        <f t="shared" si="5"/>
        <v>0</v>
      </c>
      <c r="M61" s="70">
        <v>0</v>
      </c>
      <c r="N61" s="70">
        <v>24.22</v>
      </c>
      <c r="O61" s="70">
        <v>0</v>
      </c>
      <c r="P61" s="71">
        <v>0</v>
      </c>
      <c r="Q61" s="29"/>
    </row>
    <row r="62" spans="1:17" ht="12" customHeight="1">
      <c r="A62" s="43">
        <v>56</v>
      </c>
      <c r="B62" s="68">
        <v>325</v>
      </c>
      <c r="C62" s="74"/>
      <c r="D62" s="37" t="s">
        <v>71</v>
      </c>
      <c r="E62" s="75"/>
      <c r="F62" s="69" t="s">
        <v>45</v>
      </c>
      <c r="G62" s="70">
        <v>11072.698878290314</v>
      </c>
      <c r="H62" s="70">
        <v>0</v>
      </c>
      <c r="I62" s="70">
        <v>1109.0691348275</v>
      </c>
      <c r="J62" s="70">
        <v>0</v>
      </c>
      <c r="K62" s="70">
        <f t="shared" si="4"/>
        <v>0</v>
      </c>
      <c r="L62" s="107">
        <f t="shared" si="5"/>
        <v>0</v>
      </c>
      <c r="M62" s="70">
        <v>0</v>
      </c>
      <c r="N62" s="70">
        <v>46.7</v>
      </c>
      <c r="O62" s="70">
        <v>0</v>
      </c>
      <c r="P62" s="70">
        <v>0</v>
      </c>
      <c r="Q62" s="29"/>
    </row>
    <row r="63" spans="1:17" ht="9" customHeight="1">
      <c r="A63" s="43">
        <v>58</v>
      </c>
      <c r="B63" s="68">
        <v>327</v>
      </c>
      <c r="C63" s="74"/>
      <c r="D63" s="37" t="s">
        <v>72</v>
      </c>
      <c r="E63" s="75"/>
      <c r="F63" s="69" t="s">
        <v>47</v>
      </c>
      <c r="G63" s="70">
        <v>1297.954343</v>
      </c>
      <c r="H63" s="70">
        <v>1055.6247974999999</v>
      </c>
      <c r="I63" s="70">
        <v>20.5835</v>
      </c>
      <c r="J63" s="70">
        <v>24.67022857148496</v>
      </c>
      <c r="K63" s="70">
        <f t="shared" si="4"/>
        <v>1080.295026071485</v>
      </c>
      <c r="L63" s="107">
        <f t="shared" si="5"/>
        <v>83.23058757017347</v>
      </c>
      <c r="M63" s="70">
        <v>99.9</v>
      </c>
      <c r="N63" s="70">
        <v>0.05</v>
      </c>
      <c r="O63" s="70">
        <v>0.09999999999999432</v>
      </c>
      <c r="P63" s="70">
        <v>100</v>
      </c>
      <c r="Q63" s="29"/>
    </row>
    <row r="64" spans="1:17" ht="12" customHeight="1">
      <c r="A64" s="43">
        <v>61</v>
      </c>
      <c r="B64" s="68">
        <v>329</v>
      </c>
      <c r="C64" s="74"/>
      <c r="D64" s="37" t="s">
        <v>73</v>
      </c>
      <c r="E64" s="75"/>
      <c r="F64" s="69" t="s">
        <v>45</v>
      </c>
      <c r="G64" s="70">
        <v>1340.2667737985869</v>
      </c>
      <c r="H64" s="70">
        <v>0</v>
      </c>
      <c r="I64" s="70">
        <v>140.1974501095</v>
      </c>
      <c r="J64" s="70">
        <v>0</v>
      </c>
      <c r="K64" s="70">
        <f t="shared" si="4"/>
        <v>0</v>
      </c>
      <c r="L64" s="107">
        <f t="shared" si="5"/>
        <v>0</v>
      </c>
      <c r="M64" s="70">
        <v>0</v>
      </c>
      <c r="N64" s="70">
        <v>10.46</v>
      </c>
      <c r="O64" s="70">
        <v>0</v>
      </c>
      <c r="P64" s="70">
        <v>0</v>
      </c>
      <c r="Q64" s="29"/>
    </row>
    <row r="65" spans="1:17" ht="12" customHeight="1">
      <c r="A65" s="43">
        <v>56</v>
      </c>
      <c r="B65" s="68">
        <v>330</v>
      </c>
      <c r="C65" s="74"/>
      <c r="D65" s="37" t="s">
        <v>74</v>
      </c>
      <c r="E65" s="75"/>
      <c r="F65" s="69" t="s">
        <v>45</v>
      </c>
      <c r="G65" s="70">
        <v>12066.946663397814</v>
      </c>
      <c r="H65" s="70">
        <v>0</v>
      </c>
      <c r="I65" s="70">
        <v>2841.1365118010003</v>
      </c>
      <c r="J65" s="70">
        <v>0</v>
      </c>
      <c r="K65" s="70">
        <f t="shared" si="4"/>
        <v>0</v>
      </c>
      <c r="L65" s="107">
        <f t="shared" si="5"/>
        <v>0</v>
      </c>
      <c r="M65" s="70">
        <v>0</v>
      </c>
      <c r="N65" s="70">
        <v>7.14</v>
      </c>
      <c r="O65" s="70">
        <v>0</v>
      </c>
      <c r="P65" s="70">
        <v>0</v>
      </c>
      <c r="Q65" s="29"/>
    </row>
    <row r="66" spans="1:17" ht="9" customHeight="1">
      <c r="A66" s="43">
        <v>58</v>
      </c>
      <c r="B66" s="68">
        <v>331</v>
      </c>
      <c r="C66" s="74"/>
      <c r="D66" s="37" t="s">
        <v>75</v>
      </c>
      <c r="E66" s="75"/>
      <c r="F66" s="69" t="s">
        <v>45</v>
      </c>
      <c r="G66" s="70">
        <v>554.1078200000001</v>
      </c>
      <c r="H66" s="70">
        <v>0</v>
      </c>
      <c r="I66" s="70">
        <v>55.65778400000001</v>
      </c>
      <c r="J66" s="70">
        <v>0</v>
      </c>
      <c r="K66" s="70">
        <f t="shared" si="4"/>
        <v>0</v>
      </c>
      <c r="L66" s="107">
        <f t="shared" si="5"/>
        <v>0</v>
      </c>
      <c r="M66" s="70">
        <v>0</v>
      </c>
      <c r="N66" s="70">
        <v>10.04</v>
      </c>
      <c r="O66" s="70">
        <v>0</v>
      </c>
      <c r="P66" s="70">
        <v>0</v>
      </c>
      <c r="Q66" s="29"/>
    </row>
    <row r="67" spans="1:17" ht="12" customHeight="1">
      <c r="A67" s="43">
        <v>61</v>
      </c>
      <c r="B67" s="68">
        <v>332</v>
      </c>
      <c r="C67" s="74"/>
      <c r="D67" s="37" t="s">
        <v>76</v>
      </c>
      <c r="E67" s="75"/>
      <c r="F67" s="69" t="s">
        <v>45</v>
      </c>
      <c r="G67" s="70">
        <v>22200.745595</v>
      </c>
      <c r="H67" s="70">
        <v>0</v>
      </c>
      <c r="I67" s="70">
        <v>2401.3764357695</v>
      </c>
      <c r="J67" s="70">
        <v>0</v>
      </c>
      <c r="K67" s="70">
        <f t="shared" si="4"/>
        <v>0</v>
      </c>
      <c r="L67" s="107">
        <f t="shared" si="5"/>
        <v>0</v>
      </c>
      <c r="M67" s="70">
        <v>0</v>
      </c>
      <c r="N67" s="70">
        <v>6.35</v>
      </c>
      <c r="O67" s="70">
        <v>0</v>
      </c>
      <c r="P67" s="70">
        <v>0</v>
      </c>
      <c r="Q67" s="29"/>
    </row>
    <row r="68" spans="1:17" ht="12" customHeight="1">
      <c r="A68" s="43">
        <v>62</v>
      </c>
      <c r="B68" s="68">
        <v>334</v>
      </c>
      <c r="C68" s="74"/>
      <c r="D68" s="37" t="s">
        <v>77</v>
      </c>
      <c r="E68" s="75"/>
      <c r="F68" s="69" t="s">
        <v>45</v>
      </c>
      <c r="G68" s="70">
        <v>105.264019</v>
      </c>
      <c r="H68" s="70">
        <v>0</v>
      </c>
      <c r="I68" s="70">
        <v>98.283907148</v>
      </c>
      <c r="J68" s="70">
        <v>0</v>
      </c>
      <c r="K68" s="70">
        <f t="shared" si="4"/>
        <v>0</v>
      </c>
      <c r="L68" s="107">
        <f t="shared" si="5"/>
        <v>0</v>
      </c>
      <c r="M68" s="70">
        <v>0</v>
      </c>
      <c r="N68" s="70">
        <v>6</v>
      </c>
      <c r="O68" s="70">
        <v>0</v>
      </c>
      <c r="P68" s="70">
        <v>0</v>
      </c>
      <c r="Q68" s="29"/>
    </row>
    <row r="69" spans="1:17" ht="12" customHeight="1">
      <c r="A69" s="43">
        <v>65</v>
      </c>
      <c r="B69" s="68">
        <v>337</v>
      </c>
      <c r="C69" s="74"/>
      <c r="D69" s="37" t="s">
        <v>78</v>
      </c>
      <c r="E69" s="75"/>
      <c r="F69" s="69" t="s">
        <v>43</v>
      </c>
      <c r="G69" s="70">
        <v>2991.770558</v>
      </c>
      <c r="H69" s="70">
        <v>1553.0764283755302</v>
      </c>
      <c r="I69" s="70">
        <v>14.373540384000002</v>
      </c>
      <c r="J69" s="70">
        <v>0</v>
      </c>
      <c r="K69" s="70">
        <f t="shared" si="4"/>
        <v>1553.0764283755302</v>
      </c>
      <c r="L69" s="107">
        <f t="shared" si="5"/>
        <v>51.911615488781415</v>
      </c>
      <c r="M69" s="70">
        <v>99.89999999999999</v>
      </c>
      <c r="N69" s="70">
        <v>1</v>
      </c>
      <c r="O69" s="70">
        <v>0</v>
      </c>
      <c r="P69" s="70">
        <v>99.89999999999999</v>
      </c>
      <c r="Q69" s="29"/>
    </row>
    <row r="70" spans="1:17" ht="12" customHeight="1">
      <c r="A70" s="43">
        <v>66</v>
      </c>
      <c r="B70" s="68">
        <v>338</v>
      </c>
      <c r="C70" s="74"/>
      <c r="D70" s="37" t="s">
        <v>79</v>
      </c>
      <c r="E70" s="75"/>
      <c r="F70" s="69" t="s">
        <v>43</v>
      </c>
      <c r="G70" s="70">
        <v>3429.0052650000002</v>
      </c>
      <c r="H70" s="70">
        <v>662.4329081695792</v>
      </c>
      <c r="I70" s="70">
        <v>70.194345704</v>
      </c>
      <c r="J70" s="70">
        <v>0</v>
      </c>
      <c r="K70" s="70">
        <f t="shared" si="4"/>
        <v>662.4329081695792</v>
      </c>
      <c r="L70" s="107">
        <f t="shared" si="5"/>
        <v>19.318515341199955</v>
      </c>
      <c r="M70" s="70">
        <v>19.260925013096497</v>
      </c>
      <c r="N70" s="70">
        <v>6.5</v>
      </c>
      <c r="O70" s="70">
        <v>0</v>
      </c>
      <c r="P70" s="70">
        <v>19.260925013096497</v>
      </c>
      <c r="Q70" s="29"/>
    </row>
    <row r="71" spans="1:17" ht="12" customHeight="1">
      <c r="A71" s="43">
        <v>68</v>
      </c>
      <c r="B71" s="68"/>
      <c r="C71" s="74"/>
      <c r="D71" s="37"/>
      <c r="E71" s="75"/>
      <c r="F71" s="69"/>
      <c r="G71" s="70"/>
      <c r="H71" s="70"/>
      <c r="I71" s="70"/>
      <c r="J71" s="70"/>
      <c r="K71" s="71"/>
      <c r="L71" s="72"/>
      <c r="M71" s="70"/>
      <c r="N71" s="70"/>
      <c r="O71" s="70"/>
      <c r="P71" s="71"/>
      <c r="Q71" s="29"/>
    </row>
    <row r="72" spans="1:17" ht="12" customHeight="1">
      <c r="A72" s="43">
        <v>69</v>
      </c>
      <c r="B72" s="68"/>
      <c r="C72" s="74"/>
      <c r="D72" s="32" t="s">
        <v>35</v>
      </c>
      <c r="E72" s="76"/>
      <c r="F72" s="73"/>
      <c r="G72" s="35">
        <v>29757.810893650003</v>
      </c>
      <c r="H72" s="35">
        <v>1992.920156715079</v>
      </c>
      <c r="I72" s="35">
        <v>1898.3765405954998</v>
      </c>
      <c r="J72" s="35">
        <v>127.83338813412628</v>
      </c>
      <c r="K72" s="71">
        <f aca="true" t="shared" si="6" ref="K72:K77">+H72+J72</f>
        <v>2120.7535448492054</v>
      </c>
      <c r="L72" s="72">
        <f aca="true" t="shared" si="7" ref="L72:L77">_xlfn.IFERROR((K72/G72)*100,0)</f>
        <v>7.126712218275946</v>
      </c>
      <c r="M72" s="70"/>
      <c r="N72" s="70"/>
      <c r="O72" s="70"/>
      <c r="P72" s="71"/>
      <c r="Q72" s="29"/>
    </row>
    <row r="73" spans="1:17" ht="12" customHeight="1">
      <c r="A73" s="43">
        <v>70</v>
      </c>
      <c r="B73" s="68">
        <v>340</v>
      </c>
      <c r="C73" s="74"/>
      <c r="D73" s="37" t="s">
        <v>80</v>
      </c>
      <c r="E73" s="75"/>
      <c r="F73" s="69" t="s">
        <v>46</v>
      </c>
      <c r="G73" s="70">
        <v>6680.37286665</v>
      </c>
      <c r="H73" s="70">
        <v>0</v>
      </c>
      <c r="I73" s="70">
        <v>915.211117723</v>
      </c>
      <c r="J73" s="70">
        <v>0</v>
      </c>
      <c r="K73" s="71">
        <f t="shared" si="6"/>
        <v>0</v>
      </c>
      <c r="L73" s="72">
        <f t="shared" si="7"/>
        <v>0</v>
      </c>
      <c r="M73" s="70">
        <v>0</v>
      </c>
      <c r="N73" s="70">
        <v>8.3</v>
      </c>
      <c r="O73" s="70">
        <v>0</v>
      </c>
      <c r="P73" s="71">
        <v>0</v>
      </c>
      <c r="Q73" s="29"/>
    </row>
    <row r="74" spans="1:17" ht="9" customHeight="1">
      <c r="A74" s="43">
        <v>72</v>
      </c>
      <c r="B74" s="68">
        <v>342</v>
      </c>
      <c r="C74" s="74"/>
      <c r="D74" s="37" t="s">
        <v>81</v>
      </c>
      <c r="E74" s="75"/>
      <c r="F74" s="69" t="s">
        <v>45</v>
      </c>
      <c r="G74" s="70">
        <v>18440.387147</v>
      </c>
      <c r="H74" s="70">
        <v>0</v>
      </c>
      <c r="I74" s="70">
        <v>929.7926955415</v>
      </c>
      <c r="J74" s="70">
        <v>0</v>
      </c>
      <c r="K74" s="71">
        <f t="shared" si="6"/>
        <v>0</v>
      </c>
      <c r="L74" s="72">
        <f t="shared" si="7"/>
        <v>0</v>
      </c>
      <c r="M74" s="70">
        <v>0</v>
      </c>
      <c r="N74" s="70">
        <v>5.06</v>
      </c>
      <c r="O74" s="70">
        <v>0</v>
      </c>
      <c r="P74" s="71">
        <v>0</v>
      </c>
      <c r="Q74" s="29"/>
    </row>
    <row r="75" spans="1:17" ht="12" customHeight="1">
      <c r="A75" s="43">
        <v>74</v>
      </c>
      <c r="B75" s="68">
        <v>348</v>
      </c>
      <c r="C75" s="74"/>
      <c r="D75" s="37" t="s">
        <v>82</v>
      </c>
      <c r="E75" s="75"/>
      <c r="F75" s="69" t="s">
        <v>47</v>
      </c>
      <c r="G75" s="70">
        <v>227.57117599999998</v>
      </c>
      <c r="H75" s="70">
        <v>117.47681820409501</v>
      </c>
      <c r="I75" s="70">
        <v>20.5835</v>
      </c>
      <c r="J75" s="70">
        <v>2.1982033557399783</v>
      </c>
      <c r="K75" s="70">
        <f t="shared" si="6"/>
        <v>119.67502155983499</v>
      </c>
      <c r="L75" s="107">
        <f t="shared" si="7"/>
        <v>52.58795233357453</v>
      </c>
      <c r="M75" s="70">
        <v>99.89999999999999</v>
      </c>
      <c r="N75" s="70">
        <v>1</v>
      </c>
      <c r="O75" s="70">
        <v>0.1</v>
      </c>
      <c r="P75" s="70">
        <v>99.99999999999999</v>
      </c>
      <c r="Q75" s="29"/>
    </row>
    <row r="76" spans="1:17" ht="12" customHeight="1">
      <c r="A76" s="43">
        <v>78</v>
      </c>
      <c r="B76" s="68">
        <v>349</v>
      </c>
      <c r="C76" s="74"/>
      <c r="D76" s="37" t="s">
        <v>83</v>
      </c>
      <c r="E76" s="75"/>
      <c r="F76" s="69" t="s">
        <v>43</v>
      </c>
      <c r="G76" s="70">
        <v>1708.471667</v>
      </c>
      <c r="H76" s="70">
        <v>335.3479410868746</v>
      </c>
      <c r="I76" s="70">
        <v>32.789227331</v>
      </c>
      <c r="J76" s="70">
        <v>113.85176779819757</v>
      </c>
      <c r="K76" s="70">
        <f t="shared" si="6"/>
        <v>449.19970888507214</v>
      </c>
      <c r="L76" s="107">
        <f t="shared" si="7"/>
        <v>26.292488050085534</v>
      </c>
      <c r="M76" s="70">
        <v>19.620621043723062</v>
      </c>
      <c r="N76" s="70">
        <v>20.45</v>
      </c>
      <c r="O76" s="70">
        <v>6.663954105725161</v>
      </c>
      <c r="P76" s="70">
        <v>26.284575149448223</v>
      </c>
      <c r="Q76" s="29"/>
    </row>
    <row r="77" spans="1:17" ht="12" customHeight="1">
      <c r="A77" s="43">
        <v>79</v>
      </c>
      <c r="B77" s="68">
        <v>350</v>
      </c>
      <c r="C77" s="74"/>
      <c r="D77" s="37" t="s">
        <v>92</v>
      </c>
      <c r="E77" s="75"/>
      <c r="F77" s="69" t="s">
        <v>47</v>
      </c>
      <c r="G77" s="70">
        <v>2701.008037</v>
      </c>
      <c r="H77" s="70">
        <v>1540.0953974241093</v>
      </c>
      <c r="I77" s="70">
        <v>0</v>
      </c>
      <c r="J77" s="70">
        <v>11.783416980188735</v>
      </c>
      <c r="K77" s="70">
        <f t="shared" si="6"/>
        <v>1551.878814404298</v>
      </c>
      <c r="L77" s="107">
        <f t="shared" si="7"/>
        <v>57.455542269617396</v>
      </c>
      <c r="M77" s="70">
        <v>97.86158014445671</v>
      </c>
      <c r="N77" s="70">
        <v>0</v>
      </c>
      <c r="O77" s="70">
        <v>2.1384198555432903</v>
      </c>
      <c r="P77" s="70">
        <v>100</v>
      </c>
      <c r="Q77" s="29"/>
    </row>
    <row r="78" spans="1:17" ht="12" customHeight="1">
      <c r="A78" s="43">
        <v>68</v>
      </c>
      <c r="B78" s="68"/>
      <c r="C78" s="74"/>
      <c r="D78" s="37"/>
      <c r="E78" s="75"/>
      <c r="F78" s="69"/>
      <c r="G78" s="70"/>
      <c r="H78" s="70"/>
      <c r="I78" s="70"/>
      <c r="J78" s="70"/>
      <c r="K78" s="71"/>
      <c r="L78" s="72"/>
      <c r="M78" s="70"/>
      <c r="N78" s="70"/>
      <c r="O78" s="70"/>
      <c r="P78" s="71"/>
      <c r="Q78" s="29"/>
    </row>
    <row r="79" spans="1:17" ht="12" customHeight="1">
      <c r="A79" s="43">
        <v>69</v>
      </c>
      <c r="B79" s="68"/>
      <c r="C79" s="74"/>
      <c r="D79" s="32" t="s">
        <v>51</v>
      </c>
      <c r="E79" s="76"/>
      <c r="F79" s="73"/>
      <c r="G79" s="71">
        <v>1723.7411457696755</v>
      </c>
      <c r="H79" s="71">
        <v>0</v>
      </c>
      <c r="I79" s="71">
        <v>73.3406365965</v>
      </c>
      <c r="J79" s="71">
        <v>0</v>
      </c>
      <c r="K79" s="71">
        <f>+H79+J79</f>
        <v>0</v>
      </c>
      <c r="L79" s="72">
        <f>_xlfn.IFERROR((K79/G79)*100,0)</f>
        <v>0</v>
      </c>
      <c r="M79" s="70"/>
      <c r="N79" s="70"/>
      <c r="O79" s="70"/>
      <c r="P79" s="71"/>
      <c r="Q79" s="29"/>
    </row>
    <row r="80" spans="1:17" ht="12" customHeight="1">
      <c r="A80" s="43">
        <v>70</v>
      </c>
      <c r="B80" s="52">
        <v>352</v>
      </c>
      <c r="C80" s="31"/>
      <c r="D80" s="37" t="s">
        <v>84</v>
      </c>
      <c r="E80" s="38"/>
      <c r="F80" s="39" t="s">
        <v>85</v>
      </c>
      <c r="G80" s="40">
        <v>1723.7411457696755</v>
      </c>
      <c r="H80" s="40">
        <v>0</v>
      </c>
      <c r="I80" s="40">
        <v>73.3406365965</v>
      </c>
      <c r="J80" s="40">
        <f>VLOOKUP(B80,'[1]DÓLARES'!$C$15:$I$72,7,FALSE)*20.5835</f>
        <v>0</v>
      </c>
      <c r="K80" s="35">
        <f>+H80+J80</f>
        <v>0</v>
      </c>
      <c r="L80" s="72">
        <f>_xlfn.IFERROR((K80/G80)*100,0)</f>
        <v>0</v>
      </c>
      <c r="M80" s="40">
        <v>0</v>
      </c>
      <c r="N80" s="40">
        <v>0</v>
      </c>
      <c r="O80" s="40">
        <v>0</v>
      </c>
      <c r="P80" s="36">
        <v>0</v>
      </c>
      <c r="Q80" s="29"/>
    </row>
    <row r="81" spans="1:17" ht="12" customHeight="1">
      <c r="A81" s="43">
        <v>82</v>
      </c>
      <c r="B81" s="52"/>
      <c r="C81" s="31"/>
      <c r="D81" s="32" t="s">
        <v>26</v>
      </c>
      <c r="E81" s="33"/>
      <c r="F81" s="39"/>
      <c r="G81" s="35">
        <v>55463.29705329059</v>
      </c>
      <c r="H81" s="35">
        <v>0</v>
      </c>
      <c r="I81" s="35">
        <v>36520.5976036965</v>
      </c>
      <c r="J81" s="35">
        <v>0</v>
      </c>
      <c r="K81" s="35">
        <f>+H81+J81</f>
        <v>0</v>
      </c>
      <c r="L81" s="72">
        <f>_xlfn.IFERROR((K81/G81)*100,0)</f>
        <v>0</v>
      </c>
      <c r="M81" s="35"/>
      <c r="N81" s="35"/>
      <c r="O81" s="35"/>
      <c r="P81" s="35"/>
      <c r="Q81" s="29"/>
    </row>
    <row r="82" spans="1:17" ht="12" customHeight="1">
      <c r="A82" s="43">
        <v>83</v>
      </c>
      <c r="B82" s="52"/>
      <c r="C82" s="31"/>
      <c r="D82" s="37"/>
      <c r="E82" s="38"/>
      <c r="F82" s="39"/>
      <c r="G82" s="40"/>
      <c r="H82" s="40"/>
      <c r="I82" s="40"/>
      <c r="J82" s="40"/>
      <c r="K82" s="35"/>
      <c r="L82" s="66"/>
      <c r="M82" s="40"/>
      <c r="N82" s="40"/>
      <c r="O82" s="40"/>
      <c r="P82" s="36"/>
      <c r="Q82" s="29"/>
    </row>
    <row r="83" spans="1:17" ht="12" customHeight="1">
      <c r="A83" s="43">
        <v>91</v>
      </c>
      <c r="B83" s="52"/>
      <c r="C83" s="31"/>
      <c r="D83" s="51" t="s">
        <v>23</v>
      </c>
      <c r="E83" s="33"/>
      <c r="F83" s="34"/>
      <c r="G83" s="71">
        <v>33558.277711280294</v>
      </c>
      <c r="H83" s="71">
        <v>0</v>
      </c>
      <c r="I83" s="71">
        <v>17397.515721432</v>
      </c>
      <c r="J83" s="71">
        <v>0</v>
      </c>
      <c r="K83" s="35">
        <f>+H83+J83</f>
        <v>0</v>
      </c>
      <c r="L83" s="66">
        <f>_xlfn.IFERROR((K83/G83)*100,0)</f>
        <v>0</v>
      </c>
      <c r="M83" s="40"/>
      <c r="N83" s="40"/>
      <c r="O83" s="40"/>
      <c r="P83" s="36"/>
      <c r="Q83" s="29"/>
    </row>
    <row r="84" spans="1:17" ht="12" customHeight="1">
      <c r="A84" s="43">
        <v>93</v>
      </c>
      <c r="B84" s="52">
        <v>303</v>
      </c>
      <c r="C84" s="31"/>
      <c r="D84" s="37" t="s">
        <v>86</v>
      </c>
      <c r="E84" s="38"/>
      <c r="F84" s="39" t="s">
        <v>45</v>
      </c>
      <c r="G84" s="40">
        <v>33558.277711280294</v>
      </c>
      <c r="H84" s="40">
        <v>0</v>
      </c>
      <c r="I84" s="40">
        <v>17397.515721432</v>
      </c>
      <c r="J84" s="40">
        <f>VLOOKUP(B84,'[1]DÓLARES'!$C$15:$I$72,7,FALSE)*20.5835</f>
        <v>0</v>
      </c>
      <c r="K84" s="35">
        <f>+H84+J84</f>
        <v>0</v>
      </c>
      <c r="L84" s="66">
        <f>_xlfn.IFERROR((K84/G84)*100,0)</f>
        <v>0</v>
      </c>
      <c r="M84" s="40">
        <v>0</v>
      </c>
      <c r="N84" s="40">
        <v>45</v>
      </c>
      <c r="O84" s="40">
        <v>0</v>
      </c>
      <c r="P84" s="36">
        <v>0</v>
      </c>
      <c r="Q84" s="29"/>
    </row>
    <row r="85" spans="1:17" ht="12" customHeight="1">
      <c r="A85" s="43"/>
      <c r="B85" s="52"/>
      <c r="C85" s="31"/>
      <c r="D85" s="37"/>
      <c r="E85" s="38"/>
      <c r="F85" s="39"/>
      <c r="G85" s="40"/>
      <c r="H85" s="40"/>
      <c r="I85" s="40"/>
      <c r="J85" s="40"/>
      <c r="K85" s="35"/>
      <c r="L85" s="66"/>
      <c r="M85" s="40"/>
      <c r="N85" s="40"/>
      <c r="O85" s="40"/>
      <c r="P85" s="36"/>
      <c r="Q85" s="29"/>
    </row>
    <row r="86" spans="1:17" ht="12" customHeight="1">
      <c r="A86" s="43">
        <v>94</v>
      </c>
      <c r="B86" s="52"/>
      <c r="C86" s="31"/>
      <c r="D86" s="32" t="s">
        <v>25</v>
      </c>
      <c r="E86" s="33"/>
      <c r="F86" s="34"/>
      <c r="G86" s="71">
        <v>21905.019342010295</v>
      </c>
      <c r="H86" s="71">
        <v>0</v>
      </c>
      <c r="I86" s="71">
        <v>19123.0818822645</v>
      </c>
      <c r="J86" s="71">
        <v>0</v>
      </c>
      <c r="K86" s="35">
        <f>+H86+J86</f>
        <v>0</v>
      </c>
      <c r="L86" s="66">
        <f>_xlfn.IFERROR((K86/G86)*100,0)</f>
        <v>0</v>
      </c>
      <c r="M86" s="40"/>
      <c r="N86" s="40"/>
      <c r="O86" s="40"/>
      <c r="P86" s="36"/>
      <c r="Q86" s="29"/>
    </row>
    <row r="87" spans="1:17" ht="12" customHeight="1">
      <c r="A87" s="43">
        <v>95</v>
      </c>
      <c r="B87" s="53">
        <v>49</v>
      </c>
      <c r="C87" s="54"/>
      <c r="D87" s="55" t="s">
        <v>87</v>
      </c>
      <c r="E87" s="56"/>
      <c r="F87" s="57" t="s">
        <v>45</v>
      </c>
      <c r="G87" s="58">
        <v>21905.019342010295</v>
      </c>
      <c r="H87" s="58">
        <v>0</v>
      </c>
      <c r="I87" s="58">
        <v>19123.0818822645</v>
      </c>
      <c r="J87" s="60">
        <f>VLOOKUP(B87,'[1]DÓLARES'!$C$15:$I$72,7,FALSE)*20.5835</f>
        <v>0</v>
      </c>
      <c r="K87" s="61">
        <f>+H87+J87</f>
        <v>0</v>
      </c>
      <c r="L87" s="67">
        <f>_xlfn.IFERROR((K87/G87)*100,0)</f>
        <v>0</v>
      </c>
      <c r="M87" s="58">
        <v>0</v>
      </c>
      <c r="N87" s="58">
        <v>26</v>
      </c>
      <c r="O87" s="60">
        <v>0</v>
      </c>
      <c r="P87" s="62">
        <v>0</v>
      </c>
      <c r="Q87" s="29"/>
    </row>
    <row r="88" spans="1:17" s="77" customFormat="1" ht="34.5" customHeight="1">
      <c r="A88" s="17"/>
      <c r="B88" s="84" t="s">
        <v>97</v>
      </c>
      <c r="C88" s="84"/>
      <c r="D88" s="84"/>
      <c r="E88" s="84"/>
      <c r="F88" s="84"/>
      <c r="G88" s="84"/>
      <c r="H88" s="84"/>
      <c r="I88" s="84"/>
      <c r="J88" s="84"/>
      <c r="K88" s="84"/>
      <c r="L88" s="84"/>
      <c r="M88" s="84"/>
      <c r="N88" s="84"/>
      <c r="O88" s="84"/>
      <c r="P88" s="84"/>
      <c r="Q88" s="29"/>
    </row>
    <row r="89" spans="2:16" ht="14.25" customHeight="1">
      <c r="B89" s="59" t="s">
        <v>52</v>
      </c>
      <c r="C89" s="59"/>
      <c r="D89" s="59"/>
      <c r="E89" s="59"/>
      <c r="F89" s="59"/>
      <c r="G89" s="59"/>
      <c r="H89" s="59"/>
      <c r="I89" s="59"/>
      <c r="J89" s="59"/>
      <c r="K89" s="59"/>
      <c r="L89" s="59"/>
      <c r="M89" s="59"/>
      <c r="N89" s="59"/>
      <c r="O89" s="59"/>
      <c r="P89" s="78"/>
    </row>
    <row r="90" spans="2:16" ht="23.25" customHeight="1">
      <c r="B90" s="59" t="s">
        <v>37</v>
      </c>
      <c r="C90" s="18"/>
      <c r="E90" s="18"/>
      <c r="F90" s="18"/>
      <c r="G90" s="18"/>
      <c r="H90" s="18"/>
      <c r="I90" s="18"/>
      <c r="J90" s="18"/>
      <c r="K90" s="18"/>
      <c r="L90" s="18"/>
      <c r="M90" s="18"/>
      <c r="N90" s="18"/>
      <c r="O90" s="18"/>
      <c r="P90" s="79"/>
    </row>
    <row r="91" spans="2:3" ht="23.25" customHeight="1">
      <c r="B91" s="59"/>
      <c r="C91" s="18"/>
    </row>
    <row r="94" spans="2:15" ht="27">
      <c r="B94" s="83"/>
      <c r="C94" s="83"/>
      <c r="D94" s="83"/>
      <c r="E94" s="83"/>
      <c r="F94" s="83"/>
      <c r="G94" s="83"/>
      <c r="H94" s="83"/>
      <c r="I94" s="83"/>
      <c r="J94" s="83"/>
      <c r="K94" s="83"/>
      <c r="L94" s="83"/>
      <c r="M94" s="83"/>
      <c r="N94" s="83"/>
      <c r="O94" s="83"/>
    </row>
    <row r="95" spans="2:15" ht="27">
      <c r="B95" s="83"/>
      <c r="C95" s="83"/>
      <c r="D95" s="83"/>
      <c r="E95" s="83"/>
      <c r="F95" s="83"/>
      <c r="G95" s="83"/>
      <c r="H95" s="83"/>
      <c r="I95" s="83"/>
      <c r="J95" s="83"/>
      <c r="K95" s="83"/>
      <c r="L95" s="83"/>
      <c r="M95" s="83"/>
      <c r="N95" s="83"/>
      <c r="O95" s="83"/>
    </row>
    <row r="96" spans="2:4" ht="27">
      <c r="B96" s="64"/>
      <c r="C96" s="64"/>
      <c r="D96" s="64"/>
    </row>
    <row r="97" spans="2:4" ht="27">
      <c r="B97" s="64"/>
      <c r="C97" s="64"/>
      <c r="D97" s="64"/>
    </row>
    <row r="98" spans="2:4" ht="27">
      <c r="B98" s="64"/>
      <c r="C98" s="64"/>
      <c r="D98" s="64"/>
    </row>
    <row r="99" spans="2:4" ht="27">
      <c r="B99" s="64"/>
      <c r="C99" s="64"/>
      <c r="D99" s="64"/>
    </row>
    <row r="100" spans="2:4" ht="27">
      <c r="B100" s="64"/>
      <c r="C100" s="64"/>
      <c r="D100" s="64"/>
    </row>
    <row r="101" spans="2:4" ht="27">
      <c r="B101" s="64"/>
      <c r="C101" s="64"/>
      <c r="D101" s="64"/>
    </row>
    <row r="102" spans="2:4" ht="27">
      <c r="B102" s="64"/>
      <c r="C102" s="64"/>
      <c r="D102" s="64"/>
    </row>
    <row r="103" spans="2:4" ht="27">
      <c r="B103" s="64"/>
      <c r="C103" s="64"/>
      <c r="D103" s="64"/>
    </row>
    <row r="104" spans="2:4" ht="27">
      <c r="B104" s="64"/>
      <c r="C104" s="64"/>
      <c r="D104" s="64"/>
    </row>
    <row r="105" spans="2:4" ht="27">
      <c r="B105" s="64"/>
      <c r="C105" s="64"/>
      <c r="D105" s="64"/>
    </row>
    <row r="106" spans="2:4" ht="27">
      <c r="B106" s="64"/>
      <c r="C106" s="64"/>
      <c r="D106" s="64"/>
    </row>
    <row r="107" spans="2:4" ht="27">
      <c r="B107" s="64"/>
      <c r="C107" s="64"/>
      <c r="D107" s="64"/>
    </row>
    <row r="108" spans="2:4" ht="27">
      <c r="B108" s="64"/>
      <c r="C108" s="64"/>
      <c r="D108" s="64"/>
    </row>
    <row r="109" spans="2:4" ht="27">
      <c r="B109" s="64"/>
      <c r="C109" s="64"/>
      <c r="D109" s="64"/>
    </row>
    <row r="110" spans="2:4" ht="27">
      <c r="B110" s="64"/>
      <c r="C110" s="64"/>
      <c r="D110" s="64"/>
    </row>
    <row r="111" spans="2:4" ht="27">
      <c r="B111" s="64"/>
      <c r="C111" s="64"/>
      <c r="D111" s="64"/>
    </row>
    <row r="112" spans="2:4" ht="27">
      <c r="B112" s="64"/>
      <c r="C112" s="64"/>
      <c r="D112" s="64"/>
    </row>
    <row r="113" spans="2:4" ht="27">
      <c r="B113" s="64"/>
      <c r="C113" s="64"/>
      <c r="D113" s="64"/>
    </row>
    <row r="114" spans="2:4" ht="27">
      <c r="B114" s="64"/>
      <c r="C114" s="64"/>
      <c r="D114" s="64"/>
    </row>
    <row r="115" spans="2:4" ht="27">
      <c r="B115" s="64"/>
      <c r="C115" s="64"/>
      <c r="D115" s="64"/>
    </row>
    <row r="116" spans="2:4" ht="27">
      <c r="B116" s="64"/>
      <c r="C116" s="64"/>
      <c r="D116" s="64"/>
    </row>
    <row r="117" spans="2:4" ht="27">
      <c r="B117" s="64"/>
      <c r="C117" s="64"/>
      <c r="D117" s="64"/>
    </row>
    <row r="118" spans="2:4" ht="27">
      <c r="B118" s="64"/>
      <c r="C118" s="64"/>
      <c r="D118" s="64"/>
    </row>
    <row r="119" spans="2:4" ht="27">
      <c r="B119" s="64"/>
      <c r="C119" s="64"/>
      <c r="D119" s="64"/>
    </row>
    <row r="120" spans="2:4" ht="27">
      <c r="B120" s="64"/>
      <c r="C120" s="64"/>
      <c r="D120" s="64"/>
    </row>
    <row r="121" spans="2:4" ht="27">
      <c r="B121" s="64"/>
      <c r="C121" s="64"/>
      <c r="D121" s="64"/>
    </row>
    <row r="122" spans="2:4" ht="27">
      <c r="B122" s="64"/>
      <c r="C122" s="64"/>
      <c r="D122" s="64"/>
    </row>
    <row r="123" spans="2:4" ht="27">
      <c r="B123" s="64"/>
      <c r="C123" s="64"/>
      <c r="D123" s="64"/>
    </row>
    <row r="124" spans="2:4" ht="27">
      <c r="B124" s="64"/>
      <c r="C124" s="64"/>
      <c r="D124" s="64"/>
    </row>
    <row r="125" spans="2:4" ht="27">
      <c r="B125" s="64"/>
      <c r="C125" s="64"/>
      <c r="D125" s="64"/>
    </row>
    <row r="126" spans="2:4" ht="27">
      <c r="B126" s="64"/>
      <c r="C126" s="64"/>
      <c r="D126" s="64"/>
    </row>
    <row r="127" spans="2:4" ht="27">
      <c r="B127" s="64"/>
      <c r="C127" s="64"/>
      <c r="D127" s="64"/>
    </row>
    <row r="128" spans="2:4" ht="27">
      <c r="B128" s="64"/>
      <c r="C128" s="64"/>
      <c r="D128" s="64"/>
    </row>
    <row r="129" spans="2:4" ht="27">
      <c r="B129" s="64"/>
      <c r="C129" s="64"/>
      <c r="D129" s="64"/>
    </row>
    <row r="130" spans="2:4" ht="27">
      <c r="B130" s="64"/>
      <c r="C130" s="64"/>
      <c r="D130" s="64"/>
    </row>
    <row r="131" spans="2:4" ht="27">
      <c r="B131" s="64"/>
      <c r="C131" s="64"/>
      <c r="D131" s="64"/>
    </row>
    <row r="132" spans="2:4" ht="27">
      <c r="B132" s="64"/>
      <c r="C132" s="64"/>
      <c r="D132" s="64"/>
    </row>
    <row r="133" spans="2:4" ht="27">
      <c r="B133" s="64"/>
      <c r="C133" s="64"/>
      <c r="D133" s="64"/>
    </row>
    <row r="134" spans="2:4" ht="27">
      <c r="B134" s="64"/>
      <c r="C134" s="64"/>
      <c r="D134" s="64"/>
    </row>
    <row r="135" spans="2:4" ht="27">
      <c r="B135" s="64"/>
      <c r="C135" s="64"/>
      <c r="D135" s="64"/>
    </row>
    <row r="136" spans="2:4" ht="27">
      <c r="B136" s="64"/>
      <c r="C136" s="64"/>
      <c r="D136" s="64"/>
    </row>
    <row r="137" spans="2:4" ht="27">
      <c r="B137" s="64"/>
      <c r="C137" s="64"/>
      <c r="D137" s="64"/>
    </row>
    <row r="138" spans="2:4" ht="27">
      <c r="B138" s="64"/>
      <c r="C138" s="64"/>
      <c r="D138" s="64"/>
    </row>
    <row r="139" spans="2:4" ht="27">
      <c r="B139" s="64"/>
      <c r="C139" s="64"/>
      <c r="D139" s="64"/>
    </row>
    <row r="140" spans="2:4" ht="27">
      <c r="B140" s="64"/>
      <c r="C140" s="64"/>
      <c r="D140" s="64"/>
    </row>
    <row r="141" spans="2:4" ht="27">
      <c r="B141" s="64"/>
      <c r="C141" s="64"/>
      <c r="D141" s="64"/>
    </row>
    <row r="142" spans="2:4" ht="27">
      <c r="B142" s="64"/>
      <c r="C142" s="64"/>
      <c r="D142" s="64"/>
    </row>
    <row r="143" spans="2:4" ht="27">
      <c r="B143" s="64"/>
      <c r="C143" s="64"/>
      <c r="D143" s="64"/>
    </row>
    <row r="144" spans="2:4" ht="27">
      <c r="B144" s="64"/>
      <c r="C144" s="64"/>
      <c r="D144" s="64"/>
    </row>
  </sheetData>
  <sheetProtection/>
  <protectedRanges>
    <protectedRange sqref="P13 P15 P17:P80 P82:P87" name="avance_1_1"/>
    <protectedRange sqref="M13:N13 M15:N15 M17:N80 M82:N87" name="inversion_1_1"/>
    <protectedRange sqref="P88:P90" name="avance_1_1_1_1"/>
    <protectedRange sqref="M88:N90" name="inversion_1_1_1_1"/>
  </protectedRanges>
  <mergeCells count="11">
    <mergeCell ref="F7:F9"/>
    <mergeCell ref="G7:G9"/>
    <mergeCell ref="B94:O94"/>
    <mergeCell ref="B95:O95"/>
    <mergeCell ref="B88:P88"/>
    <mergeCell ref="B7:B10"/>
    <mergeCell ref="H7:L7"/>
    <mergeCell ref="I8:L8"/>
    <mergeCell ref="M7:P7"/>
    <mergeCell ref="N8:P8"/>
    <mergeCell ref="C7:E10"/>
  </mergeCells>
  <conditionalFormatting sqref="L28 L31:L42 L45:L61 L65:L77 L82:L87 L15:L20">
    <cfRule type="cellIs" priority="31" dxfId="17" operator="equal" stopIfTrue="1">
      <formula>$L$12</formula>
    </cfRule>
  </conditionalFormatting>
  <conditionalFormatting sqref="C96:C144">
    <cfRule type="duplicateValues" priority="30" dxfId="18" stopIfTrue="1">
      <formula>AND(COUNTIF($C$96:$C$144,C96)&gt;1,NOT(ISBLANK(C96)))</formula>
    </cfRule>
  </conditionalFormatting>
  <conditionalFormatting sqref="L21:L24">
    <cfRule type="cellIs" priority="29" dxfId="17" operator="equal" stopIfTrue="1">
      <formula>$L$12</formula>
    </cfRule>
  </conditionalFormatting>
  <conditionalFormatting sqref="L78:L81">
    <cfRule type="cellIs" priority="26" dxfId="17" operator="equal" stopIfTrue="1">
      <formula>$L$12</formula>
    </cfRule>
  </conditionalFormatting>
  <conditionalFormatting sqref="B96:B65536 B1:B4 B28:B42 B45:B61 B65:B87 B6:B24">
    <cfRule type="duplicateValues" priority="23" dxfId="18" stopIfTrue="1">
      <formula>AND(COUNTIF($B$96:$B$65536,B1)+COUNTIF($B$1:$B$4,B1)+COUNTIF($B$28:$B$42,B1)+COUNTIF($B$45:$B$61,B1)+COUNTIF($B$65:$B$87,B1)+COUNTIF($B$6:$B$24,B1)&gt;1,NOT(ISBLANK(B1)))</formula>
    </cfRule>
  </conditionalFormatting>
  <conditionalFormatting sqref="L25">
    <cfRule type="cellIs" priority="18" dxfId="17" operator="equal" stopIfTrue="1">
      <formula>$L$12</formula>
    </cfRule>
  </conditionalFormatting>
  <conditionalFormatting sqref="B25:B27">
    <cfRule type="duplicateValues" priority="17" dxfId="18" stopIfTrue="1">
      <formula>AND(COUNTIF($B$25:$B$27,B25)&gt;1,NOT(ISBLANK(B25)))</formula>
    </cfRule>
  </conditionalFormatting>
  <conditionalFormatting sqref="L43:L44">
    <cfRule type="cellIs" priority="16" dxfId="17" operator="equal" stopIfTrue="1">
      <formula>$L$12</formula>
    </cfRule>
  </conditionalFormatting>
  <conditionalFormatting sqref="B43:B44">
    <cfRule type="duplicateValues" priority="15" dxfId="18" stopIfTrue="1">
      <formula>AND(COUNTIF($B$43:$B$44,B43)&gt;1,NOT(ISBLANK(B43)))</formula>
    </cfRule>
  </conditionalFormatting>
  <conditionalFormatting sqref="L62:L64">
    <cfRule type="cellIs" priority="14" dxfId="17" operator="equal" stopIfTrue="1">
      <formula>$L$12</formula>
    </cfRule>
  </conditionalFormatting>
  <conditionalFormatting sqref="B62:B64">
    <cfRule type="duplicateValues" priority="13" dxfId="18" stopIfTrue="1">
      <formula>AND(COUNTIF($B$62:$B$64,B62)&gt;1,NOT(ISBLANK(B62)))</formula>
    </cfRule>
  </conditionalFormatting>
  <conditionalFormatting sqref="B5">
    <cfRule type="duplicateValues" priority="12" dxfId="18" stopIfTrue="1">
      <formula>AND(COUNTIF($B$5:$B$5,B5)&gt;1,NOT(ISBLANK(B5)))</formula>
    </cfRule>
  </conditionalFormatting>
  <conditionalFormatting sqref="B91">
    <cfRule type="duplicateValues" priority="11" dxfId="18" stopIfTrue="1">
      <formula>AND(COUNTIF($B$91:$B$91,B91)&gt;1,NOT(ISBLANK(B91)))</formula>
    </cfRule>
  </conditionalFormatting>
  <conditionalFormatting sqref="J94:J95 O94:O95">
    <cfRule type="cellIs" priority="9" dxfId="18" operator="greaterThan" stopIfTrue="1">
      <formula>100</formula>
    </cfRule>
  </conditionalFormatting>
  <conditionalFormatting sqref="B94:B95">
    <cfRule type="duplicateValues" priority="56" dxfId="18">
      <formula>AND(COUNTIF($B$94:$B$95,B94)&gt;1,NOT(ISBLANK(B94)))</formula>
    </cfRule>
  </conditionalFormatting>
  <conditionalFormatting sqref="B90 B88">
    <cfRule type="duplicateValues" priority="1" dxfId="18" stopIfTrue="1">
      <formula>AND(COUNTIF($B$90:$B$90,B88)+COUNTIF($B$88:$B$88,B88)&gt;1,NOT(ISBLANK(B88)))</formula>
    </cfRule>
  </conditionalFormatting>
  <conditionalFormatting sqref="B89:O89">
    <cfRule type="duplicateValues" priority="2" dxfId="18" stopIfTrue="1">
      <formula>AND(COUNTIF($B$89:$O$89,B89)&gt;1,NOT(ISBLANK(B89)))</formula>
    </cfRule>
  </conditionalFormatting>
  <printOptions horizontalCentered="1"/>
  <pageMargins left="0.1968503937007874" right="0.3937007874015748" top="1.1811023622047245" bottom="1.1811023622047245" header="0" footer="0"/>
  <pageSetup fitToHeight="2" fitToWidth="2"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prueba</cp:lastModifiedBy>
  <cp:lastPrinted>2022-04-21T16:25:37Z</cp:lastPrinted>
  <dcterms:created xsi:type="dcterms:W3CDTF">1998-09-04T17:09:23Z</dcterms:created>
  <dcterms:modified xsi:type="dcterms:W3CDTF">2022-04-21T16:28:02Z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